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8"/>
  </bookViews>
  <sheets>
    <sheet name="FRONT PAGE" sheetId="1" r:id="rId1"/>
    <sheet name="START NUMBERS" sheetId="2" r:id="rId2"/>
    <sheet name="S3A" sheetId="3" r:id="rId3"/>
    <sheet name="S4A" sheetId="4" r:id="rId4"/>
    <sheet name="S6A" sheetId="5" r:id="rId5"/>
    <sheet name="S7" sheetId="6" r:id="rId6"/>
    <sheet name="S8E-P" sheetId="7" r:id="rId7"/>
    <sheet name="S9A" sheetId="8" r:id="rId8"/>
    <sheet name="SHOW" sheetId="9" r:id="rId9"/>
    <sheet name="List1" sheetId="10" state="hidden" r:id="rId10"/>
    <sheet name="List2" sheetId="11" state="hidden" r:id="rId11"/>
  </sheets>
  <definedNames>
    <definedName name="_xlnm.Print_Area" localSheetId="6">'S8E-P'!$A$1:$M$32</definedName>
  </definedNames>
  <calcPr fullCalcOnLoad="1"/>
</workbook>
</file>

<file path=xl/sharedStrings.xml><?xml version="1.0" encoding="utf-8"?>
<sst xmlns="http://schemas.openxmlformats.org/spreadsheetml/2006/main" count="2006" uniqueCount="414">
  <si>
    <t>1.</t>
  </si>
  <si>
    <t>2.</t>
  </si>
  <si>
    <t>3.</t>
  </si>
  <si>
    <t>International FAI Space Modelling Competition</t>
  </si>
  <si>
    <t>World Cup Finals</t>
  </si>
  <si>
    <t>PLACE</t>
  </si>
  <si>
    <t>ST.NO</t>
  </si>
  <si>
    <t>=TOTAL</t>
  </si>
  <si>
    <t>S 4</t>
  </si>
  <si>
    <t>S 6</t>
  </si>
  <si>
    <t>S 7</t>
  </si>
  <si>
    <t>S 8</t>
  </si>
  <si>
    <t>S9B</t>
  </si>
  <si>
    <t>S3</t>
  </si>
  <si>
    <t>SHOW</t>
  </si>
  <si>
    <t>x</t>
  </si>
  <si>
    <t>POL</t>
  </si>
  <si>
    <t>Disciplina</t>
  </si>
  <si>
    <t>Prototipe</t>
  </si>
  <si>
    <t>Flight 1</t>
  </si>
  <si>
    <t>Total</t>
  </si>
  <si>
    <t>Idea</t>
  </si>
  <si>
    <t>Shape</t>
  </si>
  <si>
    <t>Model</t>
  </si>
  <si>
    <t>TOTAL</t>
  </si>
  <si>
    <t>www.komarov.vesolje.net</t>
  </si>
  <si>
    <t>/</t>
  </si>
  <si>
    <t>SLO</t>
  </si>
  <si>
    <t>Show</t>
  </si>
  <si>
    <t>SMIR</t>
  </si>
  <si>
    <t>COUNTRY</t>
  </si>
  <si>
    <t>CRO</t>
  </si>
  <si>
    <t>Flight 2</t>
  </si>
  <si>
    <t>GBR 108203</t>
  </si>
  <si>
    <t>RUS</t>
  </si>
  <si>
    <t>Flight1</t>
  </si>
  <si>
    <t xml:space="preserve"> </t>
  </si>
  <si>
    <t>Placing</t>
  </si>
  <si>
    <t>I st</t>
  </si>
  <si>
    <t>II nd</t>
  </si>
  <si>
    <t>III rd</t>
  </si>
  <si>
    <t>FINALE</t>
  </si>
  <si>
    <t>POINTS</t>
  </si>
  <si>
    <t>PRIPRAVA- 3 minut</t>
  </si>
  <si>
    <t>TIME:</t>
  </si>
  <si>
    <t>let- 14 minut</t>
  </si>
  <si>
    <t>1.GROUP</t>
  </si>
  <si>
    <t>S8E/P</t>
  </si>
  <si>
    <t>ČAS LETA</t>
  </si>
  <si>
    <t>CILJ</t>
  </si>
  <si>
    <t>KAZNI</t>
  </si>
  <si>
    <t>2.GROUP</t>
  </si>
  <si>
    <t>CZE</t>
  </si>
  <si>
    <t>GBR</t>
  </si>
  <si>
    <t>GER</t>
  </si>
  <si>
    <t>GER-2860</t>
  </si>
  <si>
    <t>FAI jury:</t>
  </si>
  <si>
    <t>S4A World Cup</t>
  </si>
  <si>
    <t>S6A World Cup</t>
  </si>
  <si>
    <t>S9A World Cup</t>
  </si>
  <si>
    <t>SUI</t>
  </si>
  <si>
    <t>CLASS S8 E/P-RC ROCKET GLIDER TIME DURATION AND PRECISION LANDING</t>
  </si>
  <si>
    <t>Mr. Marjan Čuden, SLO, RSO</t>
  </si>
  <si>
    <t>Mr. Anton Šijanec, SLO, contest director</t>
  </si>
  <si>
    <t>DQ</t>
  </si>
  <si>
    <t>Flight2</t>
  </si>
  <si>
    <t>CZE 1097</t>
  </si>
  <si>
    <t>SVK</t>
  </si>
  <si>
    <t>Scale judges:</t>
  </si>
  <si>
    <t>NAME</t>
  </si>
  <si>
    <t>S5-23.024</t>
  </si>
  <si>
    <t>BUL 00579</t>
  </si>
  <si>
    <t>Chalupa</t>
  </si>
  <si>
    <t>Žgajner</t>
  </si>
  <si>
    <t>Mitja</t>
  </si>
  <si>
    <t>Martin</t>
  </si>
  <si>
    <t>Arthur</t>
  </si>
  <si>
    <t>Hunziker</t>
  </si>
  <si>
    <t>10031</t>
  </si>
  <si>
    <t>FIRST NAME</t>
  </si>
  <si>
    <t>LAST NAME</t>
  </si>
  <si>
    <t>LICENSE</t>
  </si>
  <si>
    <t>Pavka</t>
  </si>
  <si>
    <t>Jozef</t>
  </si>
  <si>
    <t>Michal</t>
  </si>
  <si>
    <t>Krzysztof</t>
  </si>
  <si>
    <t>Przybytek</t>
  </si>
  <si>
    <t>Angel</t>
  </si>
  <si>
    <t>Todorov</t>
  </si>
  <si>
    <t>FREQENCY</t>
  </si>
  <si>
    <t>S5-5.394</t>
  </si>
  <si>
    <t>S5-5.385</t>
  </si>
  <si>
    <t>S5-5.386</t>
  </si>
  <si>
    <t>POLACE</t>
  </si>
  <si>
    <t>RUS 01950</t>
  </si>
  <si>
    <t>BLR-071</t>
  </si>
  <si>
    <t>BLR-128</t>
  </si>
  <si>
    <t>GER-2848</t>
  </si>
  <si>
    <t>Anatoly</t>
  </si>
  <si>
    <t>Pavel</t>
  </si>
  <si>
    <t>Toshko</t>
  </si>
  <si>
    <t>Stefan</t>
  </si>
  <si>
    <t>Milan</t>
  </si>
  <si>
    <t>Boris</t>
  </si>
  <si>
    <t>Alexander</t>
  </si>
  <si>
    <t>John</t>
  </si>
  <si>
    <t>Valery</t>
  </si>
  <si>
    <t>Daniel</t>
  </si>
  <si>
    <t/>
  </si>
  <si>
    <t>Grigory</t>
  </si>
  <si>
    <t>Sergienko</t>
  </si>
  <si>
    <t>RUS 0329</t>
  </si>
  <si>
    <t>Zemlyanukhin</t>
  </si>
  <si>
    <t>Lekov</t>
  </si>
  <si>
    <t>Stoyanov</t>
  </si>
  <si>
    <t>Vasilev</t>
  </si>
  <si>
    <t>Jonas</t>
  </si>
  <si>
    <t>Büchl</t>
  </si>
  <si>
    <t>Kozlov</t>
  </si>
  <si>
    <t>Ewa</t>
  </si>
  <si>
    <t>Dudziak-Przybytek</t>
  </si>
  <si>
    <t>Hrabouski</t>
  </si>
  <si>
    <t>Tilev</t>
  </si>
  <si>
    <t>Dietrich</t>
  </si>
  <si>
    <t>Lipai</t>
  </si>
  <si>
    <t>Marjan</t>
  </si>
  <si>
    <t>Jenko</t>
  </si>
  <si>
    <t>S57016</t>
  </si>
  <si>
    <t>Žiga</t>
  </si>
  <si>
    <t>Jaššo st.</t>
  </si>
  <si>
    <t>Jacomb</t>
  </si>
  <si>
    <t>Drago</t>
  </si>
  <si>
    <t>Perc</t>
  </si>
  <si>
    <t>Sonja</t>
  </si>
  <si>
    <t>Palovšnik</t>
  </si>
  <si>
    <t>Michail</t>
  </si>
  <si>
    <t>Noritsin</t>
  </si>
  <si>
    <t>Matjaž</t>
  </si>
  <si>
    <t>Brus</t>
  </si>
  <si>
    <t>S5 5.367</t>
  </si>
  <si>
    <t>RUS 3189</t>
  </si>
  <si>
    <t>Dimitar</t>
  </si>
  <si>
    <t>Vachkov</t>
  </si>
  <si>
    <t>Alja</t>
  </si>
  <si>
    <t>Makuc</t>
  </si>
  <si>
    <t>S5 23.031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</si>
  <si>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</si>
  <si>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</si>
  <si>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</si>
  <si>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</si>
  <si>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</si>
  <si>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</si>
  <si>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</si>
  <si>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</si>
  <si>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</si>
  <si>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</si>
  <si>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</si>
  <si>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S7 World Cup</t>
  </si>
  <si>
    <t>BUL</t>
  </si>
  <si>
    <t>LICENCE</t>
  </si>
  <si>
    <t>CZE 1295</t>
  </si>
  <si>
    <t>Tomáš</t>
  </si>
  <si>
    <t>Podaný</t>
  </si>
  <si>
    <t>CZE 1422</t>
  </si>
  <si>
    <t>Pidrmann</t>
  </si>
  <si>
    <t>CZE 1495</t>
  </si>
  <si>
    <t>SVK 1086</t>
  </si>
  <si>
    <t>Kučka</t>
  </si>
  <si>
    <t>CZE 1502</t>
  </si>
  <si>
    <t>Veronika</t>
  </si>
  <si>
    <t>Mitašová</t>
  </si>
  <si>
    <t>SVK 1111</t>
  </si>
  <si>
    <t>POL 3754</t>
  </si>
  <si>
    <t>POL 5343</t>
  </si>
  <si>
    <t>SVK 1025</t>
  </si>
  <si>
    <t>Jaromír</t>
  </si>
  <si>
    <t>BUL 00429</t>
  </si>
  <si>
    <t>Žitňan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</si>
  <si>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</si>
  <si>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</si>
  <si>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</si>
  <si>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</si>
  <si>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</si>
  <si>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</si>
  <si>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</si>
  <si>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</si>
  <si>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</si>
  <si>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</si>
  <si>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</si>
  <si>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</si>
  <si>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</si>
  <si>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</si>
  <si>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8</t>
  </si>
  <si>
    <t>9</t>
  </si>
  <si>
    <t>S3A Open International</t>
  </si>
  <si>
    <t>Mr. Stuart Lodge, GBR</t>
  </si>
  <si>
    <t>Mr. Bedřich Pavka, CZE</t>
  </si>
  <si>
    <t>Mr. Andrija Dučak, SRB, RSO  assistant</t>
  </si>
  <si>
    <t>BLR</t>
  </si>
  <si>
    <t>Aleksandr</t>
  </si>
  <si>
    <t>Kiryl (J)</t>
  </si>
  <si>
    <t>BLR-257</t>
  </si>
  <si>
    <t>BUL 0360</t>
  </si>
  <si>
    <t>2</t>
  </si>
  <si>
    <t>4</t>
  </si>
  <si>
    <t>5</t>
  </si>
  <si>
    <t>6</t>
  </si>
  <si>
    <t>7</t>
  </si>
  <si>
    <t>36</t>
  </si>
  <si>
    <t>41</t>
  </si>
  <si>
    <t>Antonio</t>
  </si>
  <si>
    <t>Mazzaracchio</t>
  </si>
  <si>
    <t>ITA-S1</t>
  </si>
  <si>
    <t>ITA</t>
  </si>
  <si>
    <t>44 37-27</t>
  </si>
  <si>
    <t>Aljoša</t>
  </si>
  <si>
    <t>Rupnik</t>
  </si>
  <si>
    <t>RMK Dubnica</t>
  </si>
  <si>
    <t>42</t>
  </si>
  <si>
    <t>46</t>
  </si>
  <si>
    <t>47</t>
  </si>
  <si>
    <t>48</t>
  </si>
  <si>
    <t>49</t>
  </si>
  <si>
    <t>Zhabravets</t>
  </si>
  <si>
    <t>Žitňan ml.</t>
  </si>
  <si>
    <t>FAI ID</t>
  </si>
  <si>
    <t>CLUB</t>
  </si>
  <si>
    <t>Simon</t>
  </si>
  <si>
    <t>Bolfa</t>
  </si>
  <si>
    <t>Uladzimir</t>
  </si>
  <si>
    <t>Minkevich</t>
  </si>
  <si>
    <t>BLR-042</t>
  </si>
  <si>
    <t>38th Ljubljana Cup</t>
  </si>
  <si>
    <t>Slovenia, Ljubljana, October 7th - 9th, 2016</t>
  </si>
  <si>
    <t>DOSAAF</t>
  </si>
  <si>
    <t>MMK Logatec</t>
  </si>
  <si>
    <t>FLY RUSSIA</t>
  </si>
  <si>
    <t>SK MODELIST KASPICHAN</t>
  </si>
  <si>
    <t>Aero Club di Roma</t>
  </si>
  <si>
    <t>Swiss Team</t>
  </si>
  <si>
    <t>RMC Sachsen e. V.</t>
  </si>
  <si>
    <t>Dmitrii</t>
  </si>
  <si>
    <t>Rosliyakov</t>
  </si>
  <si>
    <t>RUS 1659A</t>
  </si>
  <si>
    <t>MTSR Sowiniec</t>
  </si>
  <si>
    <t>Fran</t>
  </si>
  <si>
    <t>Horzelenberg</t>
  </si>
  <si>
    <t>Franz</t>
  </si>
  <si>
    <t>Franziska</t>
  </si>
  <si>
    <t>Stoll</t>
  </si>
  <si>
    <t>SUI-11683</t>
  </si>
  <si>
    <t>Hans</t>
  </si>
  <si>
    <t>SUI-5275</t>
  </si>
  <si>
    <t>Iztok</t>
  </si>
  <si>
    <t>Janez</t>
  </si>
  <si>
    <t>Ovsec</t>
  </si>
  <si>
    <t>Janko</t>
  </si>
  <si>
    <t>S523022</t>
  </si>
  <si>
    <t>Hricinda</t>
  </si>
  <si>
    <t>SVK 1123</t>
  </si>
  <si>
    <t>LMK Hvmenne</t>
  </si>
  <si>
    <t>Miha</t>
  </si>
  <si>
    <t>S523029</t>
  </si>
  <si>
    <t>Rastislav</t>
  </si>
  <si>
    <t>SVK 1122</t>
  </si>
  <si>
    <t>LMK Humenne</t>
  </si>
  <si>
    <t>SVK 1293</t>
  </si>
  <si>
    <t>Tilen</t>
  </si>
  <si>
    <t>Čuk</t>
  </si>
  <si>
    <t>Tim</t>
  </si>
  <si>
    <t>Skvarča</t>
  </si>
  <si>
    <t>Vladimir</t>
  </si>
  <si>
    <t>Svec</t>
  </si>
  <si>
    <t>SVK 1021</t>
  </si>
  <si>
    <t>MK Bardejov</t>
  </si>
  <si>
    <t>BG 000650</t>
  </si>
  <si>
    <t>CONDOR - BULGARIA</t>
  </si>
  <si>
    <t>BG 00518</t>
  </si>
  <si>
    <t>BG 00215</t>
  </si>
  <si>
    <t>SVK 1323</t>
  </si>
  <si>
    <t>KRM - Partizánske</t>
  </si>
  <si>
    <t>Holobradi</t>
  </si>
  <si>
    <t>SVK 1355</t>
  </si>
  <si>
    <t>KRM- Partizánske</t>
  </si>
  <si>
    <t>Klaudiá</t>
  </si>
  <si>
    <t>Urbanová</t>
  </si>
  <si>
    <t>SVK 1135</t>
  </si>
  <si>
    <t>FAI POINTS</t>
  </si>
  <si>
    <t>Kičura</t>
  </si>
  <si>
    <t>S5 187.001</t>
  </si>
  <si>
    <t>S5 187.006</t>
  </si>
  <si>
    <t>1. ROUND</t>
  </si>
  <si>
    <t>2. ROUND</t>
  </si>
  <si>
    <t>3. ROUND</t>
  </si>
  <si>
    <t>BG 00516</t>
  </si>
  <si>
    <t>S5 27.016</t>
  </si>
  <si>
    <t>BLR 046</t>
  </si>
  <si>
    <t>CRO 1884</t>
  </si>
  <si>
    <t>Miodrag</t>
  </si>
  <si>
    <t>Čipčić</t>
  </si>
  <si>
    <t>SRB</t>
  </si>
  <si>
    <t>SRB S-400</t>
  </si>
  <si>
    <t>Horvat</t>
  </si>
  <si>
    <t>S-004</t>
  </si>
  <si>
    <t>S5-23.041</t>
  </si>
  <si>
    <t>S5-23.035</t>
  </si>
  <si>
    <t>S5-23.023</t>
  </si>
  <si>
    <t>S5-23.040</t>
  </si>
  <si>
    <t>S5-23.029</t>
  </si>
  <si>
    <t>S5 187.004</t>
  </si>
  <si>
    <t>S5 187.003</t>
  </si>
  <si>
    <t>Uroš</t>
  </si>
  <si>
    <t>S527015</t>
  </si>
  <si>
    <t>S527014</t>
  </si>
  <si>
    <t>ARIANE 44LP</t>
  </si>
  <si>
    <t>SATURN 1B</t>
  </si>
  <si>
    <t>METEOR 2H</t>
  </si>
  <si>
    <t>SONDA S9</t>
  </si>
  <si>
    <t>ERIDAN</t>
  </si>
  <si>
    <t>TAURUS-TOMAHAWK</t>
  </si>
  <si>
    <t>SOYUZ TMA8</t>
  </si>
  <si>
    <t>SOYUZ TMA-22</t>
  </si>
  <si>
    <t>METEOR 1</t>
  </si>
  <si>
    <t>ARIANE L01</t>
  </si>
  <si>
    <t>ARIANE L01 L6</t>
  </si>
  <si>
    <t>20-21</t>
  </si>
  <si>
    <t>39-40</t>
  </si>
  <si>
    <t>43-45</t>
  </si>
  <si>
    <t>1</t>
  </si>
  <si>
    <t>10-11</t>
  </si>
  <si>
    <t>31-34</t>
  </si>
  <si>
    <t>Veronika (J)</t>
  </si>
  <si>
    <t>S5 23.038</t>
  </si>
  <si>
    <t>S5 23.039</t>
  </si>
  <si>
    <t>FAI Id</t>
  </si>
  <si>
    <t xml:space="preserve"> 16180  </t>
  </si>
  <si>
    <t xml:space="preserve">16105  </t>
  </si>
  <si>
    <t>24539</t>
  </si>
  <si>
    <t>80202</t>
  </si>
  <si>
    <t>68466</t>
  </si>
  <si>
    <t xml:space="preserve">16106  </t>
  </si>
  <si>
    <t>90968</t>
  </si>
  <si>
    <t>68487</t>
  </si>
  <si>
    <t>68489</t>
  </si>
  <si>
    <t>ARK AIRLINES</t>
  </si>
  <si>
    <t>DZED MAROZ</t>
  </si>
  <si>
    <t>UFO</t>
  </si>
  <si>
    <t>THE ROCKET</t>
  </si>
  <si>
    <t>LJUBLJANA DRAGON</t>
  </si>
  <si>
    <t>FLYING PRINGLES</t>
  </si>
  <si>
    <t>Tilen (J)</t>
  </si>
  <si>
    <t>Dmitrii (J)</t>
  </si>
  <si>
    <t>Klaudiá (J)</t>
  </si>
  <si>
    <t>Lukáš (J)</t>
  </si>
  <si>
    <t>Anastazija (J)</t>
  </si>
  <si>
    <t>Jozef (J)</t>
  </si>
  <si>
    <t>Tomáš (J)</t>
  </si>
  <si>
    <t>Žiga (J)</t>
  </si>
  <si>
    <t>Simon (J)</t>
  </si>
  <si>
    <t>Mikita (J)</t>
  </si>
  <si>
    <t>Maikovski</t>
  </si>
  <si>
    <t>Pukšič</t>
  </si>
  <si>
    <t>Holobrady</t>
  </si>
  <si>
    <t>Michal (J)</t>
  </si>
  <si>
    <t>Tim (J)</t>
  </si>
  <si>
    <t xml:space="preserve"> (J)Jozef</t>
  </si>
  <si>
    <t>Mr. Stuart Lodge, GBR, president</t>
  </si>
  <si>
    <t>Mrs. Vera Pavkova CZE, president</t>
  </si>
  <si>
    <t>Mr. Jože Čuden, SLO, member</t>
  </si>
  <si>
    <t>Mr. Anton Šijanec, SLO, member</t>
  </si>
  <si>
    <t>Mr. Bedřich Pavka, CZE, member</t>
  </si>
  <si>
    <t>Mr. Andrej Vrbec, SLO, member</t>
  </si>
  <si>
    <t>Judges:</t>
  </si>
  <si>
    <t>FINAL RESULTS</t>
  </si>
  <si>
    <t>33-34</t>
  </si>
  <si>
    <t>COUNT.</t>
  </si>
  <si>
    <t>F. O.</t>
  </si>
  <si>
    <t>Stat. p.</t>
  </si>
  <si>
    <t>Rosliyakov J</t>
  </si>
  <si>
    <t>Moscow</t>
  </si>
  <si>
    <t>Čuk J</t>
  </si>
  <si>
    <t>Skvarča J</t>
  </si>
  <si>
    <t>Ovsec J</t>
  </si>
  <si>
    <t>57714</t>
  </si>
  <si>
    <t>Žitňan ml. J</t>
  </si>
  <si>
    <t>Mitašová J</t>
  </si>
  <si>
    <t>Bolfa J</t>
  </si>
  <si>
    <t>Urbanová J</t>
  </si>
  <si>
    <t>LCM Maribor</t>
  </si>
  <si>
    <t>LCM</t>
  </si>
  <si>
    <t>Podaný J</t>
  </si>
  <si>
    <t>RMK Krupka</t>
  </si>
  <si>
    <t>Lukáš</t>
  </si>
  <si>
    <t>Pidrmann J</t>
  </si>
  <si>
    <t>MK Šenov</t>
  </si>
  <si>
    <t>RMK - Letovice</t>
  </si>
  <si>
    <t>ARK Vega</t>
  </si>
  <si>
    <t>Pukšič J</t>
  </si>
  <si>
    <t>Mikita</t>
  </si>
  <si>
    <t>Maikovski J</t>
  </si>
  <si>
    <t>Belarus</t>
  </si>
  <si>
    <t>UK</t>
  </si>
  <si>
    <t>Anastazija</t>
  </si>
  <si>
    <t>RD Zagreb</t>
  </si>
  <si>
    <t>Kikinda</t>
  </si>
  <si>
    <t>Mr. Andrija Dučak, SLO, RSO  assistant</t>
  </si>
  <si>
    <t>6-7</t>
  </si>
  <si>
    <t>18-21</t>
  </si>
  <si>
    <t>13-15</t>
  </si>
  <si>
    <t>MK Zenit</t>
  </si>
  <si>
    <t>Poltavjec J</t>
  </si>
  <si>
    <t>Poltavjec</t>
  </si>
  <si>
    <t xml:space="preserve">Kiryl </t>
  </si>
  <si>
    <t>Zhabravets J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</si>
</sst>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&quot;Yes&quot;;&quot;Yes&quot;;&quot;No&quot;"/>
    <numFmt numFmtId="185" formatCode="[$€-2]\ #,##0.00_);[Red]\([$€-2]\ #,##0.00\)"/>
    <numFmt numFmtId="186" formatCode="000"/>
  </numFmts>
  <fonts count="61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8"/>
      <color indexed="12"/>
      <name val="Tahoma"/>
      <family val="2"/>
    </font>
    <font>
      <b/>
      <sz val="8.5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name val="Arial"/>
      <family val="2"/>
    </font>
    <font>
      <b/>
      <u val="single"/>
      <sz val="10"/>
      <name val="Tahoma"/>
      <family val="2"/>
    </font>
    <font>
      <b/>
      <u val="single"/>
      <sz val="14"/>
      <name val="YU C Times"/>
      <family val="1"/>
    </font>
    <font>
      <sz val="14"/>
      <name val="Times Cirilica"/>
      <family val="2"/>
    </font>
    <font>
      <b/>
      <sz val="14"/>
      <name val="YU C Times"/>
      <family val="1"/>
    </font>
    <font>
      <sz val="14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8.5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3.5"/>
      <color indexed="8"/>
      <name val="Arial"/>
      <family val="2"/>
    </font>
    <font>
      <sz val="10"/>
      <color indexed="8"/>
      <name val="Arial"/>
      <family val="2"/>
    </font>
    <font>
      <b/>
      <sz val="28"/>
      <name val="Tahoma"/>
      <family val="2"/>
    </font>
    <font>
      <b/>
      <sz val="24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MS Sans Serif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rgb="FFA6A6A6"/>
      </left>
      <right style="thin">
        <color rgb="FFA6A6A6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medium"/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thin">
        <color rgb="FFA6A6A6"/>
      </top>
      <bottom style="thin">
        <color rgb="FFA6A6A6"/>
      </bottom>
    </border>
    <border>
      <left style="medium"/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medium"/>
      <top style="thin">
        <color rgb="FFA6A6A6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1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7" borderId="0" applyNumberFormat="0" applyBorder="0" applyAlignment="0" applyProtection="0"/>
    <xf numFmtId="0" fontId="5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31" fillId="0" borderId="0" applyNumberFormat="0" applyFill="0" applyBorder="0" applyAlignment="0" applyProtection="0"/>
    <xf numFmtId="0" fontId="29" fillId="11" borderId="1" applyNumberFormat="0" applyAlignment="0" applyProtection="0"/>
    <xf numFmtId="0" fontId="33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0" fillId="11" borderId="8" applyNumberFormat="0" applyAlignment="0" applyProtection="0"/>
    <xf numFmtId="0" fontId="26" fillId="17" borderId="0" applyNumberFormat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8" applyNumberFormat="0" applyAlignment="0" applyProtection="0"/>
    <xf numFmtId="0" fontId="34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17" fillId="0" borderId="0" xfId="60" applyFont="1" applyBorder="1" applyAlignment="1">
      <alignment horizont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16" fillId="0" borderId="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61" applyFont="1">
      <alignment/>
      <protection/>
    </xf>
    <xf numFmtId="0" fontId="0" fillId="0" borderId="0" xfId="0" applyAlignment="1">
      <alignment horizontal="right"/>
    </xf>
    <xf numFmtId="0" fontId="11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6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61" applyFont="1">
      <alignment/>
      <protection/>
    </xf>
    <xf numFmtId="0" fontId="0" fillId="0" borderId="0" xfId="0" applyFont="1" applyFill="1" applyBorder="1" applyAlignment="1">
      <alignment horizontal="center"/>
    </xf>
    <xf numFmtId="0" fontId="14" fillId="0" borderId="0" xfId="53" applyFont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6" fillId="11" borderId="0" xfId="60" applyFont="1" applyFill="1" applyBorder="1">
      <alignment/>
      <protection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6" fillId="0" borderId="0" xfId="61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0" xfId="60" applyAlignment="1">
      <alignment horizontal="center"/>
      <protection/>
    </xf>
    <xf numFmtId="0" fontId="38" fillId="0" borderId="0" xfId="60" applyFont="1" applyAlignment="1">
      <alignment horizontal="center"/>
      <protection/>
    </xf>
    <xf numFmtId="1" fontId="10" fillId="0" borderId="0" xfId="60" applyNumberFormat="1" applyFont="1" applyAlignment="1">
      <alignment horizontal="center"/>
      <protection/>
    </xf>
    <xf numFmtId="0" fontId="8" fillId="0" borderId="0" xfId="60" applyFont="1">
      <alignment/>
      <protection/>
    </xf>
    <xf numFmtId="0" fontId="19" fillId="0" borderId="0" xfId="60" applyFont="1">
      <alignment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0" fontId="8" fillId="0" borderId="0" xfId="60">
      <alignment/>
      <protection/>
    </xf>
    <xf numFmtId="0" fontId="8" fillId="0" borderId="0" xfId="60" applyAlignment="1">
      <alignment horizontal="right"/>
      <protection/>
    </xf>
    <xf numFmtId="1" fontId="8" fillId="0" borderId="0" xfId="60" applyNumberFormat="1">
      <alignment/>
      <protection/>
    </xf>
    <xf numFmtId="0" fontId="8" fillId="0" borderId="0" xfId="60" applyBorder="1">
      <alignment/>
      <protection/>
    </xf>
    <xf numFmtId="0" fontId="1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40" fillId="0" borderId="0" xfId="60" applyFont="1" applyBorder="1">
      <alignment/>
      <protection/>
    </xf>
    <xf numFmtId="0" fontId="41" fillId="0" borderId="0" xfId="60" applyFont="1" applyBorder="1">
      <alignment/>
      <protection/>
    </xf>
    <xf numFmtId="0" fontId="2" fillId="0" borderId="0" xfId="60" applyFont="1" applyBorder="1" applyAlignment="1">
      <alignment horizontal="left"/>
      <protection/>
    </xf>
    <xf numFmtId="0" fontId="42" fillId="0" borderId="0" xfId="60" applyFont="1" applyBorder="1" applyAlignment="1">
      <alignment horizontal="left"/>
      <protection/>
    </xf>
    <xf numFmtId="0" fontId="8" fillId="0" borderId="0" xfId="60" applyFont="1" applyBorder="1">
      <alignment/>
      <protection/>
    </xf>
    <xf numFmtId="0" fontId="37" fillId="0" borderId="21" xfId="60" applyFont="1" applyBorder="1" applyAlignment="1">
      <alignment horizontal="left"/>
      <protection/>
    </xf>
    <xf numFmtId="0" fontId="0" fillId="0" borderId="15" xfId="60" applyFont="1" applyBorder="1">
      <alignment/>
      <protection/>
    </xf>
    <xf numFmtId="0" fontId="2" fillId="0" borderId="22" xfId="60" applyFont="1" applyBorder="1">
      <alignment/>
      <protection/>
    </xf>
    <xf numFmtId="0" fontId="37" fillId="0" borderId="23" xfId="60" applyFont="1" applyBorder="1">
      <alignment/>
      <protection/>
    </xf>
    <xf numFmtId="0" fontId="0" fillId="0" borderId="0" xfId="60" applyFont="1" applyBorder="1">
      <alignment/>
      <protection/>
    </xf>
    <xf numFmtId="0" fontId="37" fillId="0" borderId="24" xfId="60" applyFont="1" applyBorder="1" applyAlignment="1">
      <alignment horizontal="left"/>
      <protection/>
    </xf>
    <xf numFmtId="0" fontId="43" fillId="0" borderId="25" xfId="60" applyFont="1" applyBorder="1" applyAlignment="1">
      <alignment horizontal="center"/>
      <protection/>
    </xf>
    <xf numFmtId="0" fontId="2" fillId="0" borderId="26" xfId="60" applyFont="1" applyBorder="1">
      <alignment/>
      <protection/>
    </xf>
    <xf numFmtId="0" fontId="37" fillId="0" borderId="27" xfId="60" applyFont="1" applyBorder="1">
      <alignment/>
      <protection/>
    </xf>
    <xf numFmtId="0" fontId="37" fillId="0" borderId="22" xfId="60" applyFont="1" applyFill="1" applyBorder="1">
      <alignment/>
      <protection/>
    </xf>
    <xf numFmtId="0" fontId="2" fillId="0" borderId="28" xfId="60" applyFont="1" applyFill="1" applyBorder="1">
      <alignment/>
      <protection/>
    </xf>
    <xf numFmtId="0" fontId="13" fillId="0" borderId="13" xfId="60" applyFont="1" applyFill="1" applyBorder="1" applyAlignment="1">
      <alignment horizontal="center"/>
      <protection/>
    </xf>
    <xf numFmtId="0" fontId="0" fillId="0" borderId="29" xfId="60" applyFont="1" applyFill="1" applyBorder="1" applyAlignment="1">
      <alignment horizontal="center"/>
      <protection/>
    </xf>
    <xf numFmtId="0" fontId="6" fillId="0" borderId="30" xfId="0" applyFont="1" applyBorder="1" applyAlignment="1">
      <alignment horizontal="center"/>
    </xf>
    <xf numFmtId="0" fontId="0" fillId="0" borderId="3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0" fillId="11" borderId="0" xfId="60" applyFont="1" applyFill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45" fillId="0" borderId="0" xfId="60" applyFont="1" applyFill="1" applyBorder="1" applyAlignment="1">
      <alignment horizontal="center"/>
      <protection/>
    </xf>
    <xf numFmtId="0" fontId="2" fillId="0" borderId="13" xfId="60" applyFont="1" applyFill="1" applyBorder="1" applyAlignment="1">
      <alignment horizontal="center"/>
      <protection/>
    </xf>
    <xf numFmtId="0" fontId="37" fillId="0" borderId="10" xfId="60" applyFont="1" applyFill="1" applyBorder="1">
      <alignment/>
      <protection/>
    </xf>
    <xf numFmtId="0" fontId="2" fillId="0" borderId="32" xfId="60" applyFont="1" applyFill="1" applyBorder="1">
      <alignment/>
      <protection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61" applyFont="1">
      <alignment/>
      <protection/>
    </xf>
    <xf numFmtId="0" fontId="47" fillId="0" borderId="0" xfId="61" applyFont="1" applyAlignment="1">
      <alignment horizontal="center"/>
      <protection/>
    </xf>
    <xf numFmtId="0" fontId="46" fillId="0" borderId="34" xfId="61" applyFont="1" applyBorder="1" applyAlignment="1">
      <alignment horizontal="center"/>
      <protection/>
    </xf>
    <xf numFmtId="0" fontId="46" fillId="0" borderId="13" xfId="61" applyFont="1" applyBorder="1" applyAlignment="1">
      <alignment horizontal="center"/>
      <protection/>
    </xf>
    <xf numFmtId="0" fontId="46" fillId="0" borderId="20" xfId="61" applyFont="1" applyBorder="1" applyAlignment="1">
      <alignment horizontal="center"/>
      <protection/>
    </xf>
    <xf numFmtId="0" fontId="46" fillId="0" borderId="35" xfId="61" applyFont="1" applyBorder="1" applyAlignment="1">
      <alignment horizontal="center"/>
      <protection/>
    </xf>
    <xf numFmtId="0" fontId="46" fillId="0" borderId="13" xfId="61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17" fillId="0" borderId="0" xfId="60" applyFont="1" applyBorder="1" applyAlignment="1">
      <alignment horizontal="center"/>
      <protection/>
    </xf>
    <xf numFmtId="0" fontId="0" fillId="0" borderId="36" xfId="60" applyFont="1" applyFill="1" applyBorder="1" applyAlignment="1">
      <alignment horizontal="center"/>
      <protection/>
    </xf>
    <xf numFmtId="0" fontId="6" fillId="0" borderId="37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6" fillId="0" borderId="13" xfId="60" applyFont="1" applyBorder="1" applyAlignment="1">
      <alignment horizontal="center"/>
      <protection/>
    </xf>
    <xf numFmtId="0" fontId="46" fillId="0" borderId="35" xfId="60" applyFont="1" applyBorder="1" applyAlignment="1">
      <alignment horizontal="center"/>
      <protection/>
    </xf>
    <xf numFmtId="0" fontId="46" fillId="0" borderId="10" xfId="60" applyFont="1" applyBorder="1" applyAlignment="1">
      <alignment horizontal="center"/>
      <protection/>
    </xf>
    <xf numFmtId="0" fontId="46" fillId="0" borderId="11" xfId="60" applyFont="1" applyBorder="1" applyAlignment="1">
      <alignment horizontal="center"/>
      <protection/>
    </xf>
    <xf numFmtId="0" fontId="46" fillId="0" borderId="32" xfId="60" applyFont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" fillId="0" borderId="38" xfId="60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" fillId="0" borderId="23" xfId="60" applyFont="1" applyFill="1" applyBorder="1" applyAlignment="1">
      <alignment horizontal="center"/>
      <protection/>
    </xf>
    <xf numFmtId="0" fontId="1" fillId="0" borderId="39" xfId="60" applyFont="1" applyFill="1" applyBorder="1" applyAlignment="1">
      <alignment horizontal="center"/>
      <protection/>
    </xf>
    <xf numFmtId="0" fontId="1" fillId="0" borderId="29" xfId="60" applyFont="1" applyFill="1" applyBorder="1" applyAlignment="1">
      <alignment horizontal="center"/>
      <protection/>
    </xf>
    <xf numFmtId="0" fontId="46" fillId="0" borderId="13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center" wrapText="1"/>
    </xf>
    <xf numFmtId="0" fontId="46" fillId="0" borderId="30" xfId="0" applyFont="1" applyBorder="1" applyAlignment="1" quotePrefix="1">
      <alignment horizontal="center"/>
    </xf>
    <xf numFmtId="186" fontId="17" fillId="0" borderId="13" xfId="0" applyNumberFormat="1" applyFont="1" applyBorder="1" applyAlignment="1">
      <alignment horizontal="center"/>
    </xf>
    <xf numFmtId="0" fontId="2" fillId="0" borderId="40" xfId="60" applyFont="1" applyBorder="1">
      <alignment/>
      <protection/>
    </xf>
    <xf numFmtId="0" fontId="2" fillId="0" borderId="41" xfId="60" applyFont="1" applyBorder="1">
      <alignment/>
      <protection/>
    </xf>
    <xf numFmtId="0" fontId="13" fillId="0" borderId="30" xfId="60" applyFont="1" applyFill="1" applyBorder="1" applyAlignment="1">
      <alignment horizontal="center"/>
      <protection/>
    </xf>
    <xf numFmtId="0" fontId="4" fillId="0" borderId="0" xfId="53" applyAlignment="1" applyProtection="1">
      <alignment/>
      <protection/>
    </xf>
    <xf numFmtId="0" fontId="37" fillId="0" borderId="0" xfId="60" applyFont="1" applyFill="1" applyBorder="1">
      <alignment/>
      <protection/>
    </xf>
    <xf numFmtId="0" fontId="2" fillId="0" borderId="0" xfId="60" applyFont="1" applyBorder="1">
      <alignment/>
      <protection/>
    </xf>
    <xf numFmtId="0" fontId="37" fillId="0" borderId="0" xfId="60" applyFont="1" applyBorder="1">
      <alignment/>
      <protection/>
    </xf>
    <xf numFmtId="0" fontId="0" fillId="0" borderId="22" xfId="60" applyFont="1" applyFill="1" applyBorder="1" applyAlignment="1">
      <alignment horizontal="center"/>
      <protection/>
    </xf>
    <xf numFmtId="0" fontId="0" fillId="0" borderId="42" xfId="60" applyFont="1" applyFill="1" applyBorder="1" applyAlignment="1">
      <alignment horizontal="center"/>
      <protection/>
    </xf>
    <xf numFmtId="0" fontId="0" fillId="0" borderId="38" xfId="60" applyFont="1" applyFill="1" applyBorder="1" applyAlignment="1">
      <alignment horizontal="center"/>
      <protection/>
    </xf>
    <xf numFmtId="0" fontId="0" fillId="0" borderId="26" xfId="60" applyFont="1" applyFill="1" applyBorder="1" applyAlignment="1">
      <alignment horizontal="center"/>
      <protection/>
    </xf>
    <xf numFmtId="20" fontId="2" fillId="0" borderId="40" xfId="60" applyNumberFormat="1" applyFont="1" applyBorder="1">
      <alignment/>
      <protection/>
    </xf>
    <xf numFmtId="0" fontId="57" fillId="0" borderId="43" xfId="0" applyFont="1" applyFill="1" applyBorder="1" applyAlignment="1" applyProtection="1">
      <alignment vertical="center" wrapText="1"/>
      <protection/>
    </xf>
    <xf numFmtId="1" fontId="0" fillId="0" borderId="0" xfId="60" applyNumberFormat="1" applyFont="1" applyFill="1" applyBorder="1" applyAlignment="1">
      <alignment horizontal="center"/>
      <protection/>
    </xf>
    <xf numFmtId="0" fontId="57" fillId="0" borderId="0" xfId="0" applyFont="1" applyFill="1" applyBorder="1" applyAlignment="1" applyProtection="1">
      <alignment horizontal="right" vertical="center" wrapText="1"/>
      <protection/>
    </xf>
    <xf numFmtId="1" fontId="17" fillId="0" borderId="44" xfId="60" applyNumberFormat="1" applyFont="1" applyBorder="1" applyAlignment="1">
      <alignment horizontal="center"/>
      <protection/>
    </xf>
    <xf numFmtId="1" fontId="17" fillId="0" borderId="16" xfId="60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7" fillId="0" borderId="21" xfId="61" applyFont="1" applyBorder="1" applyAlignment="1">
      <alignment horizontal="center"/>
      <protection/>
    </xf>
    <xf numFmtId="0" fontId="17" fillId="0" borderId="45" xfId="61" applyFont="1" applyBorder="1" applyAlignment="1">
      <alignment horizontal="center"/>
      <protection/>
    </xf>
    <xf numFmtId="0" fontId="17" fillId="0" borderId="15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20" xfId="0" applyFont="1" applyBorder="1" applyAlignment="1" quotePrefix="1">
      <alignment horizontal="center"/>
    </xf>
    <xf numFmtId="0" fontId="57" fillId="0" borderId="27" xfId="0" applyFont="1" applyFill="1" applyBorder="1" applyAlignment="1" applyProtection="1">
      <alignment vertical="center" wrapText="1"/>
      <protection/>
    </xf>
    <xf numFmtId="0" fontId="59" fillId="0" borderId="23" xfId="0" applyFont="1" applyFill="1" applyBorder="1" applyAlignment="1" applyProtection="1">
      <alignment vertical="center" wrapText="1"/>
      <protection/>
    </xf>
    <xf numFmtId="0" fontId="59" fillId="0" borderId="39" xfId="0" applyFont="1" applyFill="1" applyBorder="1" applyAlignment="1" applyProtection="1">
      <alignment vertical="center" wrapText="1"/>
      <protection/>
    </xf>
    <xf numFmtId="186" fontId="17" fillId="0" borderId="0" xfId="0" applyNumberFormat="1" applyFont="1" applyBorder="1" applyAlignment="1">
      <alignment horizontal="center"/>
    </xf>
    <xf numFmtId="0" fontId="57" fillId="0" borderId="38" xfId="0" applyFont="1" applyFill="1" applyBorder="1" applyAlignment="1" applyProtection="1">
      <alignment vertical="center" wrapText="1"/>
      <protection/>
    </xf>
    <xf numFmtId="186" fontId="16" fillId="0" borderId="23" xfId="0" applyNumberFormat="1" applyFont="1" applyBorder="1" applyAlignment="1">
      <alignment horizontal="center"/>
    </xf>
    <xf numFmtId="49" fontId="17" fillId="0" borderId="42" xfId="0" applyNumberFormat="1" applyFont="1" applyBorder="1" applyAlignment="1">
      <alignment horizontal="center"/>
    </xf>
    <xf numFmtId="186" fontId="16" fillId="0" borderId="39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86" fontId="16" fillId="0" borderId="27" xfId="0" applyNumberFormat="1" applyFont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0" fontId="57" fillId="0" borderId="39" xfId="0" applyFont="1" applyFill="1" applyBorder="1" applyAlignment="1" applyProtection="1">
      <alignment vertical="center" wrapText="1"/>
      <protection/>
    </xf>
    <xf numFmtId="0" fontId="59" fillId="0" borderId="22" xfId="0" applyNumberFormat="1" applyFont="1" applyFill="1" applyBorder="1" applyAlignment="1" applyProtection="1">
      <alignment horizontal="center" vertical="center" wrapText="1"/>
      <protection/>
    </xf>
    <xf numFmtId="0" fontId="59" fillId="0" borderId="42" xfId="0" applyNumberFormat="1" applyFont="1" applyFill="1" applyBorder="1" applyAlignment="1" applyProtection="1">
      <alignment horizontal="center" vertical="center" wrapText="1"/>
      <protection/>
    </xf>
    <xf numFmtId="0" fontId="57" fillId="0" borderId="42" xfId="0" applyNumberFormat="1" applyFont="1" applyFill="1" applyBorder="1" applyAlignment="1" applyProtection="1">
      <alignment horizontal="center" vertical="center" wrapText="1"/>
      <protection/>
    </xf>
    <xf numFmtId="0" fontId="57" fillId="0" borderId="26" xfId="0" applyNumberFormat="1" applyFont="1" applyFill="1" applyBorder="1" applyAlignment="1" applyProtection="1">
      <alignment horizontal="center" vertical="center" wrapText="1"/>
      <protection/>
    </xf>
    <xf numFmtId="49" fontId="57" fillId="0" borderId="42" xfId="0" applyNumberFormat="1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Border="1" applyAlignment="1">
      <alignment horizontal="center"/>
    </xf>
    <xf numFmtId="186" fontId="17" fillId="0" borderId="23" xfId="0" applyNumberFormat="1" applyFont="1" applyBorder="1" applyAlignment="1">
      <alignment horizontal="center"/>
    </xf>
    <xf numFmtId="186" fontId="17" fillId="0" borderId="39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57" fillId="0" borderId="17" xfId="0" applyFont="1" applyFill="1" applyBorder="1" applyAlignment="1" applyProtection="1">
      <alignment horizontal="right" vertical="center" wrapText="1"/>
      <protection/>
    </xf>
    <xf numFmtId="0" fontId="57" fillId="0" borderId="13" xfId="0" applyFont="1" applyFill="1" applyBorder="1" applyAlignment="1" applyProtection="1">
      <alignment horizontal="right" vertical="center" wrapText="1"/>
      <protection/>
    </xf>
    <xf numFmtId="20" fontId="2" fillId="0" borderId="41" xfId="60" applyNumberFormat="1" applyFont="1" applyBorder="1">
      <alignment/>
      <protection/>
    </xf>
    <xf numFmtId="20" fontId="2" fillId="0" borderId="41" xfId="60" applyNumberFormat="1" applyFont="1" applyBorder="1" applyAlignment="1">
      <alignment horizontal="left"/>
      <protection/>
    </xf>
    <xf numFmtId="0" fontId="57" fillId="0" borderId="47" xfId="0" applyFont="1" applyFill="1" applyBorder="1" applyAlignment="1" applyProtection="1">
      <alignment horizontal="right" vertical="center" wrapText="1"/>
      <protection/>
    </xf>
    <xf numFmtId="0" fontId="57" fillId="0" borderId="43" xfId="0" applyFont="1" applyFill="1" applyBorder="1" applyAlignment="1" applyProtection="1">
      <alignment horizontal="right" vertical="center" wrapText="1"/>
      <protection/>
    </xf>
    <xf numFmtId="0" fontId="57" fillId="0" borderId="43" xfId="0" applyFont="1" applyFill="1" applyBorder="1" applyAlignment="1" applyProtection="1">
      <alignment vertical="center" wrapText="1"/>
      <protection/>
    </xf>
    <xf numFmtId="0" fontId="57" fillId="0" borderId="48" xfId="0" applyFont="1" applyFill="1" applyBorder="1" applyAlignment="1" applyProtection="1">
      <alignment horizontal="right" vertical="center" wrapText="1"/>
      <protection/>
    </xf>
    <xf numFmtId="0" fontId="57" fillId="0" borderId="48" xfId="0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57" fillId="0" borderId="43" xfId="0" applyFont="1" applyFill="1" applyBorder="1" applyAlignment="1" applyProtection="1">
      <alignment horizontal="center" vertical="center" wrapText="1"/>
      <protection/>
    </xf>
    <xf numFmtId="1" fontId="16" fillId="0" borderId="19" xfId="60" applyNumberFormat="1" applyFont="1" applyBorder="1" applyAlignment="1">
      <alignment horizontal="center"/>
      <protection/>
    </xf>
    <xf numFmtId="1" fontId="16" fillId="0" borderId="16" xfId="60" applyNumberFormat="1" applyFont="1" applyBorder="1" applyAlignment="1">
      <alignment horizontal="center"/>
      <protection/>
    </xf>
    <xf numFmtId="1" fontId="16" fillId="0" borderId="17" xfId="60" applyNumberFormat="1" applyFont="1" applyBorder="1" applyAlignment="1">
      <alignment horizontal="center"/>
      <protection/>
    </xf>
    <xf numFmtId="1" fontId="16" fillId="0" borderId="49" xfId="60" applyNumberFormat="1" applyFont="1" applyBorder="1" applyAlignment="1">
      <alignment horizontal="center"/>
      <protection/>
    </xf>
    <xf numFmtId="0" fontId="46" fillId="0" borderId="35" xfId="60" applyFont="1" applyBorder="1" applyAlignment="1">
      <alignment horizontal="left"/>
      <protection/>
    </xf>
    <xf numFmtId="1" fontId="16" fillId="0" borderId="19" xfId="60" applyNumberFormat="1" applyFont="1" applyBorder="1" applyAlignment="1">
      <alignment horizontal="left"/>
      <protection/>
    </xf>
    <xf numFmtId="1" fontId="16" fillId="0" borderId="49" xfId="60" applyNumberFormat="1" applyFont="1" applyBorder="1" applyAlignment="1">
      <alignment horizontal="left"/>
      <protection/>
    </xf>
    <xf numFmtId="0" fontId="1" fillId="0" borderId="13" xfId="60" applyFont="1" applyFill="1" applyBorder="1" applyAlignment="1">
      <alignment horizontal="center"/>
      <protection/>
    </xf>
    <xf numFmtId="0" fontId="6" fillId="0" borderId="34" xfId="0" applyFont="1" applyBorder="1" applyAlignment="1">
      <alignment horizontal="center"/>
    </xf>
    <xf numFmtId="0" fontId="2" fillId="0" borderId="30" xfId="60" applyFont="1" applyFill="1" applyBorder="1" applyAlignment="1">
      <alignment horizontal="center"/>
      <protection/>
    </xf>
    <xf numFmtId="14" fontId="2" fillId="0" borderId="50" xfId="60" applyNumberFormat="1" applyFont="1" applyFill="1" applyBorder="1" applyAlignment="1">
      <alignment horizontal="left"/>
      <protection/>
    </xf>
    <xf numFmtId="0" fontId="0" fillId="0" borderId="51" xfId="60" applyFont="1" applyFill="1" applyBorder="1" applyAlignment="1">
      <alignment horizontal="center"/>
      <protection/>
    </xf>
    <xf numFmtId="0" fontId="0" fillId="0" borderId="52" xfId="60" applyFont="1" applyFill="1" applyBorder="1" applyAlignment="1">
      <alignment horizontal="center"/>
      <protection/>
    </xf>
    <xf numFmtId="0" fontId="0" fillId="0" borderId="44" xfId="60" applyFont="1" applyFill="1" applyBorder="1" applyAlignment="1">
      <alignment horizontal="center"/>
      <protection/>
    </xf>
    <xf numFmtId="0" fontId="44" fillId="0" borderId="10" xfId="60" applyFont="1" applyFill="1" applyBorder="1" applyAlignment="1">
      <alignment horizontal="center"/>
      <protection/>
    </xf>
    <xf numFmtId="0" fontId="44" fillId="0" borderId="11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center"/>
      <protection/>
    </xf>
    <xf numFmtId="1" fontId="1" fillId="0" borderId="12" xfId="60" applyNumberFormat="1" applyFont="1" applyFill="1" applyBorder="1" applyAlignment="1">
      <alignment horizontal="center"/>
      <protection/>
    </xf>
    <xf numFmtId="0" fontId="44" fillId="0" borderId="13" xfId="60" applyFont="1" applyFill="1" applyBorder="1" applyAlignment="1">
      <alignment horizontal="center"/>
      <protection/>
    </xf>
    <xf numFmtId="0" fontId="0" fillId="0" borderId="53" xfId="60" applyFont="1" applyFill="1" applyBorder="1" applyAlignment="1">
      <alignment horizontal="center"/>
      <protection/>
    </xf>
    <xf numFmtId="0" fontId="0" fillId="0" borderId="37" xfId="60" applyFont="1" applyFill="1" applyBorder="1" applyAlignment="1">
      <alignment horizontal="center"/>
      <protection/>
    </xf>
    <xf numFmtId="1" fontId="16" fillId="0" borderId="54" xfId="60" applyNumberFormat="1" applyFont="1" applyBorder="1" applyAlignment="1">
      <alignment horizontal="left"/>
      <protection/>
    </xf>
    <xf numFmtId="1" fontId="16" fillId="0" borderId="54" xfId="60" applyNumberFormat="1" applyFont="1" applyBorder="1" applyAlignment="1">
      <alignment horizontal="center"/>
      <protection/>
    </xf>
    <xf numFmtId="0" fontId="6" fillId="0" borderId="35" xfId="0" applyFont="1" applyBorder="1" applyAlignment="1">
      <alignment horizontal="center"/>
    </xf>
    <xf numFmtId="0" fontId="44" fillId="0" borderId="33" xfId="60" applyFont="1" applyFill="1" applyBorder="1" applyAlignment="1">
      <alignment horizontal="center"/>
      <protection/>
    </xf>
    <xf numFmtId="1" fontId="1" fillId="0" borderId="13" xfId="60" applyNumberFormat="1" applyFont="1" applyFill="1" applyBorder="1" applyAlignment="1">
      <alignment horizontal="center"/>
      <protection/>
    </xf>
    <xf numFmtId="1" fontId="16" fillId="0" borderId="55" xfId="60" applyNumberFormat="1" applyFont="1" applyBorder="1" applyAlignment="1">
      <alignment horizontal="center"/>
      <protection/>
    </xf>
    <xf numFmtId="1" fontId="16" fillId="0" borderId="55" xfId="60" applyNumberFormat="1" applyFont="1" applyBorder="1" applyAlignment="1">
      <alignment horizontal="left"/>
      <protection/>
    </xf>
    <xf numFmtId="1" fontId="16" fillId="0" borderId="25" xfId="60" applyNumberFormat="1" applyFont="1" applyBorder="1" applyAlignment="1">
      <alignment horizontal="center"/>
      <protection/>
    </xf>
    <xf numFmtId="1" fontId="16" fillId="0" borderId="25" xfId="60" applyNumberFormat="1" applyFont="1" applyBorder="1" applyAlignment="1">
      <alignment horizontal="left"/>
      <protection/>
    </xf>
    <xf numFmtId="0" fontId="0" fillId="0" borderId="56" xfId="60" applyFont="1" applyFill="1" applyBorder="1" applyAlignment="1">
      <alignment horizontal="center"/>
      <protection/>
    </xf>
    <xf numFmtId="1" fontId="16" fillId="0" borderId="16" xfId="60" applyNumberFormat="1" applyFont="1" applyBorder="1" applyAlignment="1">
      <alignment horizontal="left"/>
      <protection/>
    </xf>
    <xf numFmtId="1" fontId="0" fillId="0" borderId="44" xfId="60" applyNumberFormat="1" applyFont="1" applyFill="1" applyBorder="1" applyAlignment="1">
      <alignment horizontal="center"/>
      <protection/>
    </xf>
    <xf numFmtId="1" fontId="0" fillId="0" borderId="16" xfId="60" applyNumberFormat="1" applyFont="1" applyFill="1" applyBorder="1" applyAlignment="1">
      <alignment horizontal="center"/>
      <protection/>
    </xf>
    <xf numFmtId="1" fontId="0" fillId="0" borderId="37" xfId="60" applyNumberFormat="1" applyFont="1" applyFill="1" applyBorder="1" applyAlignment="1">
      <alignment horizontal="center"/>
      <protection/>
    </xf>
    <xf numFmtId="1" fontId="16" fillId="0" borderId="44" xfId="60" applyNumberFormat="1" applyFont="1" applyBorder="1" applyAlignment="1">
      <alignment horizontal="center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/>
    </xf>
    <xf numFmtId="0" fontId="57" fillId="0" borderId="0" xfId="0" applyFont="1" applyFill="1" applyBorder="1" applyAlignment="1" applyProtection="1">
      <alignment horizontal="right" vertical="center" wrapText="1"/>
      <protection/>
    </xf>
    <xf numFmtId="0" fontId="57" fillId="0" borderId="57" xfId="0" applyFont="1" applyFill="1" applyBorder="1" applyAlignment="1" applyProtection="1">
      <alignment horizontal="right" vertical="center" wrapText="1"/>
      <protection/>
    </xf>
    <xf numFmtId="0" fontId="0" fillId="0" borderId="45" xfId="60" applyFont="1" applyBorder="1">
      <alignment/>
      <protection/>
    </xf>
    <xf numFmtId="0" fontId="43" fillId="0" borderId="58" xfId="60" applyFont="1" applyBorder="1" applyAlignment="1">
      <alignment horizontal="center"/>
      <protection/>
    </xf>
    <xf numFmtId="0" fontId="2" fillId="0" borderId="45" xfId="60" applyFont="1" applyFill="1" applyBorder="1">
      <alignment/>
      <protection/>
    </xf>
    <xf numFmtId="0" fontId="2" fillId="0" borderId="35" xfId="60" applyFont="1" applyFill="1" applyBorder="1">
      <alignment/>
      <protection/>
    </xf>
    <xf numFmtId="1" fontId="16" fillId="0" borderId="59" xfId="60" applyNumberFormat="1" applyFont="1" applyBorder="1" applyAlignment="1">
      <alignment horizontal="center"/>
      <protection/>
    </xf>
    <xf numFmtId="0" fontId="16" fillId="0" borderId="49" xfId="60" applyFont="1" applyBorder="1" applyAlignment="1">
      <alignment horizontal="center"/>
      <protection/>
    </xf>
    <xf numFmtId="1" fontId="16" fillId="0" borderId="37" xfId="60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57" fillId="0" borderId="43" xfId="0" applyFont="1" applyFill="1" applyBorder="1" applyAlignment="1" applyProtection="1">
      <alignment horizontal="center" vertical="center" wrapText="1"/>
      <protection/>
    </xf>
    <xf numFmtId="0" fontId="57" fillId="0" borderId="4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7" fillId="0" borderId="60" xfId="0" applyFont="1" applyFill="1" applyBorder="1" applyAlignment="1" applyProtection="1">
      <alignment horizontal="right" vertical="center" wrapText="1"/>
      <protection/>
    </xf>
    <xf numFmtId="0" fontId="57" fillId="0" borderId="58" xfId="0" applyFont="1" applyFill="1" applyBorder="1" applyAlignment="1" applyProtection="1">
      <alignment horizontal="right" vertical="center" wrapText="1"/>
      <protection/>
    </xf>
    <xf numFmtId="0" fontId="57" fillId="0" borderId="25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53" xfId="0" applyFont="1" applyBorder="1" applyAlignment="1">
      <alignment horizontal="center"/>
    </xf>
    <xf numFmtId="1" fontId="17" fillId="0" borderId="14" xfId="60" applyNumberFormat="1" applyFont="1" applyBorder="1" applyAlignment="1">
      <alignment horizontal="center"/>
      <protection/>
    </xf>
    <xf numFmtId="1" fontId="16" fillId="0" borderId="18" xfId="60" applyNumberFormat="1" applyFont="1" applyBorder="1" applyAlignment="1">
      <alignment horizontal="center"/>
      <protection/>
    </xf>
    <xf numFmtId="1" fontId="16" fillId="0" borderId="18" xfId="60" applyNumberFormat="1" applyFont="1" applyBorder="1" applyAlignment="1">
      <alignment horizontal="left"/>
      <protection/>
    </xf>
    <xf numFmtId="1" fontId="16" fillId="0" borderId="14" xfId="60" applyNumberFormat="1" applyFont="1" applyBorder="1" applyAlignment="1">
      <alignment horizontal="center"/>
      <protection/>
    </xf>
    <xf numFmtId="1" fontId="16" fillId="0" borderId="61" xfId="60" applyNumberFormat="1" applyFont="1" applyBorder="1" applyAlignment="1">
      <alignment horizontal="center"/>
      <protection/>
    </xf>
    <xf numFmtId="0" fontId="57" fillId="0" borderId="62" xfId="0" applyFont="1" applyFill="1" applyBorder="1" applyAlignment="1" applyProtection="1">
      <alignment horizontal="center" vertical="center" wrapText="1"/>
      <protection/>
    </xf>
    <xf numFmtId="0" fontId="57" fillId="0" borderId="62" xfId="0" applyFont="1" applyFill="1" applyBorder="1" applyAlignment="1" applyProtection="1">
      <alignment vertical="center" wrapText="1"/>
      <protection/>
    </xf>
    <xf numFmtId="0" fontId="57" fillId="0" borderId="62" xfId="0" applyFont="1" applyFill="1" applyBorder="1" applyAlignment="1" applyProtection="1">
      <alignment horizontal="right"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0" fontId="59" fillId="0" borderId="42" xfId="0" applyFont="1" applyFill="1" applyBorder="1" applyAlignment="1" applyProtection="1">
      <alignment horizontal="center" vertical="center" wrapText="1"/>
      <protection/>
    </xf>
    <xf numFmtId="0" fontId="57" fillId="0" borderId="42" xfId="0" applyFont="1" applyFill="1" applyBorder="1" applyAlignment="1" applyProtection="1">
      <alignment horizontal="center" vertical="center" wrapText="1"/>
      <protection/>
    </xf>
    <xf numFmtId="0" fontId="57" fillId="0" borderId="26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vertical="center"/>
    </xf>
    <xf numFmtId="0" fontId="57" fillId="0" borderId="63" xfId="0" applyFont="1" applyFill="1" applyBorder="1" applyAlignment="1" applyProtection="1">
      <alignment vertical="center" wrapText="1"/>
      <protection/>
    </xf>
    <xf numFmtId="0" fontId="57" fillId="0" borderId="64" xfId="0" applyFont="1" applyFill="1" applyBorder="1" applyAlignment="1" applyProtection="1">
      <alignment vertical="center" wrapText="1"/>
      <protection/>
    </xf>
    <xf numFmtId="0" fontId="57" fillId="0" borderId="65" xfId="0" applyFont="1" applyFill="1" applyBorder="1" applyAlignment="1" applyProtection="1">
      <alignment vertical="center" wrapText="1"/>
      <protection/>
    </xf>
    <xf numFmtId="0" fontId="57" fillId="0" borderId="47" xfId="0" applyFont="1" applyFill="1" applyBorder="1" applyAlignment="1" applyProtection="1">
      <alignment vertical="center" wrapText="1"/>
      <protection/>
    </xf>
    <xf numFmtId="0" fontId="57" fillId="0" borderId="66" xfId="0" applyFont="1" applyFill="1" applyBorder="1" applyAlignment="1" applyProtection="1">
      <alignment vertical="center" wrapText="1"/>
      <protection/>
    </xf>
    <xf numFmtId="0" fontId="57" fillId="0" borderId="67" xfId="0" applyFont="1" applyFill="1" applyBorder="1" applyAlignment="1" applyProtection="1">
      <alignment vertical="center" wrapText="1"/>
      <protection/>
    </xf>
    <xf numFmtId="16" fontId="57" fillId="0" borderId="42" xfId="0" applyNumberFormat="1" applyFont="1" applyFill="1" applyBorder="1" applyAlignment="1" applyProtection="1">
      <alignment horizontal="center" vertical="center" wrapText="1"/>
      <protection/>
    </xf>
    <xf numFmtId="0" fontId="57" fillId="0" borderId="38" xfId="0" applyFont="1" applyFill="1" applyBorder="1" applyAlignment="1" applyProtection="1">
      <alignment horizontal="right" vertical="center" wrapText="1"/>
      <protection/>
    </xf>
    <xf numFmtId="0" fontId="57" fillId="0" borderId="38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9" fillId="0" borderId="0" xfId="60" applyFont="1" applyBorder="1" applyAlignment="1">
      <alignment horizontal="center"/>
      <protection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Dobro" xfId="51"/>
    <cellStyle name="Good" xfId="52"/>
    <cellStyle name="Hyperlink" xfId="53"/>
    <cellStyle name="Izhod" xfId="54"/>
    <cellStyle name="Naslov" xfId="55"/>
    <cellStyle name="Naslov 1" xfId="56"/>
    <cellStyle name="Naslov 2" xfId="57"/>
    <cellStyle name="Naslov 3" xfId="58"/>
    <cellStyle name="Naslov 4" xfId="59"/>
    <cellStyle name="Navadno_S8E-P" xfId="60"/>
    <cellStyle name="Navadno_STARTNI BROJEVI" xfId="61"/>
    <cellStyle name="Nevtralno" xfId="62"/>
    <cellStyle name="normální_List1" xfId="63"/>
    <cellStyle name="Followed Hyperlink" xfId="64"/>
    <cellStyle name="Percent" xfId="65"/>
    <cellStyle name="Opomba" xfId="66"/>
    <cellStyle name="Opozorilo" xfId="67"/>
    <cellStyle name="Output" xfId="68"/>
    <cellStyle name="Pojasnjevalno besedilo" xfId="69"/>
    <cellStyle name="Poudarek1" xfId="70"/>
    <cellStyle name="Poudarek2" xfId="71"/>
    <cellStyle name="Poudarek3" xfId="72"/>
    <cellStyle name="Poudarek4" xfId="73"/>
    <cellStyle name="Poudarek5" xfId="74"/>
    <cellStyle name="Poudarek6" xfId="75"/>
    <cellStyle name="Povezana celica" xfId="76"/>
    <cellStyle name="Preveri celico" xfId="77"/>
    <cellStyle name="Računanje" xfId="78"/>
    <cellStyle name="Slabo" xfId="79"/>
    <cellStyle name="Title" xfId="80"/>
    <cellStyle name="Currency" xfId="81"/>
    <cellStyle name="Currency [0]" xfId="82"/>
    <cellStyle name="Comma" xfId="83"/>
    <cellStyle name="Comma [0]" xfId="84"/>
    <cellStyle name="Vnos" xfId="85"/>
    <cellStyle name="Vsota" xfId="86"/>
    <cellStyle name="Warning Text" xfId="8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7</xdr:col>
      <xdr:colOff>400050</xdr:colOff>
      <xdr:row>53</xdr:row>
      <xdr:rowOff>85725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00075"/>
          <a:ext cx="3448050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36%20Pokal/www.komarov.vesolje.net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P64" sqref="P64"/>
    </sheetView>
  </sheetViews>
  <sheetFormatPr defaultColWidth="9.140625" defaultRowHeight="12.75"/>
  <sheetData>
    <row r="1" spans="4:5" ht="34.5">
      <c r="D1" s="265" t="s">
        <v>373</v>
      </c>
      <c r="E1" s="264"/>
    </row>
    <row r="57" spans="1:13" ht="12.75">
      <c r="A57" s="50" t="s">
        <v>56</v>
      </c>
      <c r="B57" s="51"/>
      <c r="C57" s="51"/>
      <c r="F57" s="10" t="s">
        <v>68</v>
      </c>
      <c r="G57" s="48"/>
      <c r="H57" s="33"/>
      <c r="I57" s="120" t="s">
        <v>62</v>
      </c>
      <c r="J57" s="20"/>
      <c r="K57" s="262"/>
      <c r="L57" s="200"/>
      <c r="M57" s="200"/>
    </row>
    <row r="58" spans="1:13" ht="12.75">
      <c r="A58" s="10" t="s">
        <v>367</v>
      </c>
      <c r="B58" s="11"/>
      <c r="C58" s="11"/>
      <c r="F58" s="10" t="s">
        <v>366</v>
      </c>
      <c r="G58" s="48"/>
      <c r="I58" s="33" t="s">
        <v>405</v>
      </c>
      <c r="J58" s="20"/>
      <c r="K58" s="262"/>
      <c r="L58" s="200"/>
      <c r="M58" s="200"/>
    </row>
    <row r="59" spans="1:13" ht="12.75">
      <c r="A59" s="10" t="s">
        <v>368</v>
      </c>
      <c r="B59" s="10"/>
      <c r="C59" s="10"/>
      <c r="F59" s="10" t="s">
        <v>370</v>
      </c>
      <c r="G59" s="47"/>
      <c r="H59" s="120"/>
      <c r="I59" s="120"/>
      <c r="J59" s="120"/>
      <c r="K59" s="262"/>
      <c r="L59" s="200"/>
      <c r="M59" s="200"/>
    </row>
    <row r="60" spans="1:13" ht="12.75">
      <c r="A60" s="10" t="s">
        <v>369</v>
      </c>
      <c r="B60" s="10"/>
      <c r="C60" s="10"/>
      <c r="F60" s="10" t="s">
        <v>371</v>
      </c>
      <c r="G60" s="47"/>
      <c r="H60" s="33"/>
      <c r="I60" s="33" t="s">
        <v>63</v>
      </c>
      <c r="J60" s="33"/>
      <c r="K60" s="262"/>
      <c r="L60" s="200"/>
      <c r="M60" s="20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1" sqref="M30:M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R20" sqref="R20"/>
    </sheetView>
  </sheetViews>
  <sheetFormatPr defaultColWidth="9.140625" defaultRowHeight="12.75"/>
  <cols>
    <col min="1" max="1" width="6.28125" style="0" bestFit="1" customWidth="1"/>
    <col min="2" max="2" width="13.421875" style="0" bestFit="1" customWidth="1"/>
    <col min="3" max="3" width="11.00390625" style="0" bestFit="1" customWidth="1"/>
    <col min="4" max="4" width="6.7109375" style="0" bestFit="1" customWidth="1"/>
    <col min="5" max="5" width="9.421875" style="6" bestFit="1" customWidth="1"/>
    <col min="6" max="6" width="9.7109375" style="6" customWidth="1"/>
    <col min="7" max="7" width="18.7109375" style="6" bestFit="1" customWidth="1"/>
    <col min="8" max="13" width="6.00390625" style="18" customWidth="1"/>
    <col min="14" max="14" width="9.140625" style="18" customWidth="1"/>
  </cols>
  <sheetData>
    <row r="1" ht="17.25">
      <c r="A1" s="2" t="s">
        <v>232</v>
      </c>
    </row>
    <row r="2" spans="1:7" ht="12.75">
      <c r="A2" s="1" t="s">
        <v>3</v>
      </c>
      <c r="F2" s="9"/>
      <c r="G2" s="9"/>
    </row>
    <row r="3" spans="1:7" ht="12.75">
      <c r="A3" s="1" t="s">
        <v>4</v>
      </c>
      <c r="F3" s="9"/>
      <c r="G3" s="9"/>
    </row>
    <row r="4" spans="1:7" ht="12.75">
      <c r="A4" s="1" t="s">
        <v>233</v>
      </c>
      <c r="F4" s="9"/>
      <c r="G4" s="9"/>
    </row>
    <row r="5" spans="1:7" ht="12.75">
      <c r="A5" s="149" t="s">
        <v>25</v>
      </c>
      <c r="F5" s="9"/>
      <c r="G5" s="9"/>
    </row>
    <row r="6" spans="3:7" ht="12.75">
      <c r="C6" s="6"/>
      <c r="D6" s="6"/>
      <c r="F6" s="12"/>
      <c r="G6" s="12"/>
    </row>
    <row r="11" spans="1:14" ht="13.5" thickBot="1">
      <c r="A11" s="13"/>
      <c r="B11" s="22"/>
      <c r="C11" s="22"/>
      <c r="D11" s="22"/>
      <c r="E11" s="15"/>
      <c r="F11" s="15"/>
      <c r="G11" s="15"/>
      <c r="H11" s="16"/>
      <c r="I11" s="19"/>
      <c r="J11" s="16"/>
      <c r="K11" s="16"/>
      <c r="L11" s="16"/>
      <c r="M11" s="16"/>
      <c r="N11" s="17"/>
    </row>
    <row r="12" spans="1:14" ht="13.5" thickBot="1">
      <c r="A12" s="112"/>
      <c r="B12" s="112"/>
      <c r="C12" s="112"/>
      <c r="D12" s="112"/>
      <c r="E12" s="113"/>
      <c r="F12" s="113"/>
      <c r="G12" s="113"/>
      <c r="H12" s="164"/>
      <c r="I12" s="165"/>
      <c r="J12" s="165"/>
      <c r="K12" s="165" t="s">
        <v>17</v>
      </c>
      <c r="L12" s="165"/>
      <c r="M12" s="165"/>
      <c r="N12" s="166"/>
    </row>
    <row r="13" spans="1:14" ht="13.5" thickBot="1">
      <c r="A13" s="114" t="s">
        <v>6</v>
      </c>
      <c r="B13" s="115" t="s">
        <v>79</v>
      </c>
      <c r="C13" s="116" t="s">
        <v>80</v>
      </c>
      <c r="D13" s="116" t="s">
        <v>225</v>
      </c>
      <c r="E13" s="116" t="s">
        <v>30</v>
      </c>
      <c r="F13" s="114" t="s">
        <v>159</v>
      </c>
      <c r="G13" s="114" t="s">
        <v>226</v>
      </c>
      <c r="H13" s="115" t="s">
        <v>13</v>
      </c>
      <c r="I13" s="114" t="s">
        <v>8</v>
      </c>
      <c r="J13" s="115" t="s">
        <v>9</v>
      </c>
      <c r="K13" s="117" t="s">
        <v>10</v>
      </c>
      <c r="L13" s="115" t="s">
        <v>11</v>
      </c>
      <c r="M13" s="116" t="s">
        <v>12</v>
      </c>
      <c r="N13" s="118" t="s">
        <v>14</v>
      </c>
    </row>
    <row r="14" spans="1:15" ht="12.75">
      <c r="A14" s="280">
        <v>1</v>
      </c>
      <c r="B14" s="273" t="s">
        <v>413</v>
      </c>
      <c r="C14" s="273" t="s">
        <v>412</v>
      </c>
      <c r="D14" s="272">
        <v>85413</v>
      </c>
      <c r="E14" s="273" t="s">
        <v>198</v>
      </c>
      <c r="F14" s="273" t="s">
        <v>201</v>
      </c>
      <c r="G14" s="273" t="s">
        <v>234</v>
      </c>
      <c r="H14" s="273" t="s">
        <v>15</v>
      </c>
      <c r="I14" s="273" t="s">
        <v>15</v>
      </c>
      <c r="J14" s="273" t="s">
        <v>15</v>
      </c>
      <c r="K14" s="273"/>
      <c r="L14" s="273" t="s">
        <v>15</v>
      </c>
      <c r="M14" s="273" t="s">
        <v>15</v>
      </c>
      <c r="N14" s="281" t="s">
        <v>15</v>
      </c>
      <c r="O14" s="12"/>
    </row>
    <row r="15" spans="1:15" ht="12.75">
      <c r="A15" s="282">
        <v>2</v>
      </c>
      <c r="B15" s="197" t="s">
        <v>121</v>
      </c>
      <c r="C15" s="197" t="s">
        <v>106</v>
      </c>
      <c r="D15" s="250">
        <v>76181</v>
      </c>
      <c r="E15" s="197" t="s">
        <v>198</v>
      </c>
      <c r="F15" s="197" t="s">
        <v>96</v>
      </c>
      <c r="G15" s="197" t="s">
        <v>234</v>
      </c>
      <c r="H15" s="197" t="s">
        <v>15</v>
      </c>
      <c r="I15" s="197" t="s">
        <v>15</v>
      </c>
      <c r="J15" s="197" t="s">
        <v>15</v>
      </c>
      <c r="K15" s="197"/>
      <c r="L15" s="197"/>
      <c r="M15" s="197" t="s">
        <v>15</v>
      </c>
      <c r="N15" s="283"/>
      <c r="O15" s="12"/>
    </row>
    <row r="16" spans="1:15" ht="12.75">
      <c r="A16" s="282">
        <v>3</v>
      </c>
      <c r="B16" s="197" t="s">
        <v>230</v>
      </c>
      <c r="C16" s="197" t="s">
        <v>229</v>
      </c>
      <c r="D16" s="250">
        <v>76174</v>
      </c>
      <c r="E16" s="197" t="s">
        <v>198</v>
      </c>
      <c r="F16" s="197" t="s">
        <v>231</v>
      </c>
      <c r="G16" s="197" t="s">
        <v>234</v>
      </c>
      <c r="H16" s="197" t="s">
        <v>15</v>
      </c>
      <c r="I16" s="197" t="s">
        <v>15</v>
      </c>
      <c r="J16" s="197" t="s">
        <v>15</v>
      </c>
      <c r="K16" s="197"/>
      <c r="L16" s="197" t="s">
        <v>15</v>
      </c>
      <c r="M16" s="197" t="s">
        <v>15</v>
      </c>
      <c r="N16" s="283"/>
      <c r="O16" s="12"/>
    </row>
    <row r="17" spans="1:15" ht="12.75">
      <c r="A17" s="282">
        <v>4</v>
      </c>
      <c r="B17" s="197" t="s">
        <v>124</v>
      </c>
      <c r="C17" s="197" t="s">
        <v>199</v>
      </c>
      <c r="D17" s="250">
        <v>76176</v>
      </c>
      <c r="E17" s="197" t="s">
        <v>198</v>
      </c>
      <c r="F17" s="197" t="s">
        <v>95</v>
      </c>
      <c r="G17" s="197" t="s">
        <v>234</v>
      </c>
      <c r="H17" s="197" t="s">
        <v>15</v>
      </c>
      <c r="I17" s="197" t="s">
        <v>15</v>
      </c>
      <c r="J17" s="197" t="s">
        <v>15</v>
      </c>
      <c r="K17" s="197"/>
      <c r="L17" s="197"/>
      <c r="M17" s="197" t="s">
        <v>15</v>
      </c>
      <c r="N17" s="283" t="s">
        <v>15</v>
      </c>
      <c r="O17" s="12"/>
    </row>
    <row r="18" spans="1:15" ht="12.75">
      <c r="A18" s="282">
        <v>5</v>
      </c>
      <c r="B18" s="197" t="s">
        <v>115</v>
      </c>
      <c r="C18" s="197" t="s">
        <v>101</v>
      </c>
      <c r="D18" s="250" t="s">
        <v>335</v>
      </c>
      <c r="E18" s="197" t="s">
        <v>158</v>
      </c>
      <c r="F18" s="197" t="s">
        <v>275</v>
      </c>
      <c r="G18" s="197" t="s">
        <v>276</v>
      </c>
      <c r="H18" s="197" t="s">
        <v>15</v>
      </c>
      <c r="I18" s="197" t="s">
        <v>15</v>
      </c>
      <c r="J18" s="197" t="s">
        <v>15</v>
      </c>
      <c r="K18" s="197" t="s">
        <v>15</v>
      </c>
      <c r="L18" s="197"/>
      <c r="M18" s="197" t="s">
        <v>15</v>
      </c>
      <c r="N18" s="283" t="s">
        <v>15</v>
      </c>
      <c r="O18" s="12"/>
    </row>
    <row r="19" spans="1:15" ht="12.75">
      <c r="A19" s="282">
        <v>8</v>
      </c>
      <c r="B19" s="197" t="s">
        <v>142</v>
      </c>
      <c r="C19" s="197" t="s">
        <v>141</v>
      </c>
      <c r="D19" s="250">
        <v>54113</v>
      </c>
      <c r="E19" s="197" t="s">
        <v>158</v>
      </c>
      <c r="F19" s="197" t="s">
        <v>277</v>
      </c>
      <c r="G19" s="197" t="s">
        <v>276</v>
      </c>
      <c r="H19" s="197" t="s">
        <v>15</v>
      </c>
      <c r="I19" s="197" t="s">
        <v>15</v>
      </c>
      <c r="J19" s="197" t="s">
        <v>15</v>
      </c>
      <c r="K19" s="197" t="s">
        <v>15</v>
      </c>
      <c r="L19" s="197"/>
      <c r="M19" s="197" t="s">
        <v>15</v>
      </c>
      <c r="N19" s="283"/>
      <c r="O19" s="43"/>
    </row>
    <row r="20" spans="1:15" ht="24">
      <c r="A20" s="282">
        <v>9</v>
      </c>
      <c r="B20" s="197" t="s">
        <v>114</v>
      </c>
      <c r="C20" s="197" t="s">
        <v>100</v>
      </c>
      <c r="D20" s="250">
        <v>16042</v>
      </c>
      <c r="E20" s="197" t="s">
        <v>158</v>
      </c>
      <c r="F20" s="197" t="s">
        <v>202</v>
      </c>
      <c r="G20" s="197" t="s">
        <v>237</v>
      </c>
      <c r="H20" s="197"/>
      <c r="I20" s="197" t="s">
        <v>15</v>
      </c>
      <c r="J20" s="197" t="s">
        <v>15</v>
      </c>
      <c r="K20" s="197"/>
      <c r="L20" s="197"/>
      <c r="M20" s="197" t="s">
        <v>15</v>
      </c>
      <c r="N20" s="283"/>
      <c r="O20" s="43"/>
    </row>
    <row r="21" spans="1:15" ht="24">
      <c r="A21" s="282">
        <v>11</v>
      </c>
      <c r="B21" s="197" t="s">
        <v>88</v>
      </c>
      <c r="C21" s="197" t="s">
        <v>87</v>
      </c>
      <c r="D21" s="250">
        <v>16136</v>
      </c>
      <c r="E21" s="197" t="s">
        <v>158</v>
      </c>
      <c r="F21" s="197" t="s">
        <v>71</v>
      </c>
      <c r="G21" s="197" t="s">
        <v>237</v>
      </c>
      <c r="H21" s="197"/>
      <c r="I21" s="197"/>
      <c r="J21" s="197"/>
      <c r="K21" s="197"/>
      <c r="L21" s="197" t="s">
        <v>15</v>
      </c>
      <c r="M21" s="197"/>
      <c r="N21" s="283"/>
      <c r="O21" s="43"/>
    </row>
    <row r="22" spans="1:15" ht="24">
      <c r="A22" s="282">
        <v>12</v>
      </c>
      <c r="B22" s="197" t="s">
        <v>113</v>
      </c>
      <c r="C22" s="197" t="s">
        <v>103</v>
      </c>
      <c r="D22" s="250">
        <v>16079</v>
      </c>
      <c r="E22" s="197" t="s">
        <v>158</v>
      </c>
      <c r="F22" s="197" t="s">
        <v>176</v>
      </c>
      <c r="G22" s="197" t="s">
        <v>237</v>
      </c>
      <c r="H22" s="197" t="s">
        <v>15</v>
      </c>
      <c r="I22" s="197" t="s">
        <v>15</v>
      </c>
      <c r="J22" s="197" t="s">
        <v>15</v>
      </c>
      <c r="K22" s="197"/>
      <c r="L22" s="197"/>
      <c r="M22" s="197" t="s">
        <v>15</v>
      </c>
      <c r="N22" s="283"/>
      <c r="O22" s="43"/>
    </row>
    <row r="23" spans="1:15" ht="12.75">
      <c r="A23" s="282">
        <v>13</v>
      </c>
      <c r="B23" s="197" t="s">
        <v>122</v>
      </c>
      <c r="C23" s="197" t="s">
        <v>99</v>
      </c>
      <c r="D23" s="250" t="s">
        <v>336</v>
      </c>
      <c r="E23" s="197" t="s">
        <v>158</v>
      </c>
      <c r="F23" s="197" t="s">
        <v>294</v>
      </c>
      <c r="G23" s="197" t="s">
        <v>276</v>
      </c>
      <c r="H23" s="197" t="s">
        <v>15</v>
      </c>
      <c r="I23" s="197" t="s">
        <v>15</v>
      </c>
      <c r="J23" s="197" t="s">
        <v>15</v>
      </c>
      <c r="K23" s="197" t="s">
        <v>15</v>
      </c>
      <c r="L23" s="197"/>
      <c r="M23" s="197" t="s">
        <v>15</v>
      </c>
      <c r="N23" s="283" t="s">
        <v>15</v>
      </c>
      <c r="O23" s="43"/>
    </row>
    <row r="24" spans="1:15" ht="12.75">
      <c r="A24" s="282">
        <v>15</v>
      </c>
      <c r="B24" s="197" t="s">
        <v>123</v>
      </c>
      <c r="C24" s="197" t="s">
        <v>107</v>
      </c>
      <c r="D24" s="250">
        <v>29741</v>
      </c>
      <c r="E24" s="197" t="s">
        <v>54</v>
      </c>
      <c r="F24" s="197" t="s">
        <v>97</v>
      </c>
      <c r="G24" s="197" t="s">
        <v>240</v>
      </c>
      <c r="H24" s="197"/>
      <c r="I24" s="197"/>
      <c r="J24" s="197" t="s">
        <v>15</v>
      </c>
      <c r="K24" s="197"/>
      <c r="L24" s="197"/>
      <c r="M24" s="197" t="s">
        <v>15</v>
      </c>
      <c r="N24" s="283" t="s">
        <v>15</v>
      </c>
      <c r="O24" s="43"/>
    </row>
    <row r="25" spans="1:15" ht="12.75">
      <c r="A25" s="282">
        <v>16</v>
      </c>
      <c r="B25" s="197" t="s">
        <v>117</v>
      </c>
      <c r="C25" s="197" t="s">
        <v>116</v>
      </c>
      <c r="D25" s="250">
        <v>69149</v>
      </c>
      <c r="E25" s="197" t="s">
        <v>54</v>
      </c>
      <c r="F25" s="197" t="s">
        <v>55</v>
      </c>
      <c r="G25" s="197" t="s">
        <v>240</v>
      </c>
      <c r="H25" s="197"/>
      <c r="I25" s="197"/>
      <c r="J25" s="197" t="s">
        <v>15</v>
      </c>
      <c r="K25" s="197"/>
      <c r="L25" s="197"/>
      <c r="M25" s="197" t="s">
        <v>15</v>
      </c>
      <c r="N25" s="283" t="s">
        <v>15</v>
      </c>
      <c r="O25" s="43"/>
    </row>
    <row r="26" spans="1:15" ht="12.75">
      <c r="A26" s="282">
        <v>17</v>
      </c>
      <c r="B26" s="197" t="s">
        <v>211</v>
      </c>
      <c r="C26" s="197" t="s">
        <v>210</v>
      </c>
      <c r="D26" s="250">
        <v>20747</v>
      </c>
      <c r="E26" s="197" t="s">
        <v>213</v>
      </c>
      <c r="F26" s="197" t="s">
        <v>212</v>
      </c>
      <c r="G26" s="197" t="s">
        <v>238</v>
      </c>
      <c r="H26" s="197"/>
      <c r="I26" s="197"/>
      <c r="J26" s="197" t="s">
        <v>15</v>
      </c>
      <c r="K26" s="197"/>
      <c r="L26" s="197"/>
      <c r="M26" s="197" t="s">
        <v>15</v>
      </c>
      <c r="N26" s="283"/>
      <c r="O26" s="43"/>
    </row>
    <row r="27" spans="1:15" ht="24">
      <c r="A27" s="282">
        <v>18</v>
      </c>
      <c r="B27" s="197" t="s">
        <v>120</v>
      </c>
      <c r="C27" s="197" t="s">
        <v>119</v>
      </c>
      <c r="D27" s="250">
        <v>54113</v>
      </c>
      <c r="E27" s="197" t="s">
        <v>16</v>
      </c>
      <c r="F27" s="197" t="s">
        <v>173</v>
      </c>
      <c r="G27" s="197" t="s">
        <v>244</v>
      </c>
      <c r="H27" s="197" t="s">
        <v>15</v>
      </c>
      <c r="I27" s="197" t="s">
        <v>15</v>
      </c>
      <c r="J27" s="197" t="s">
        <v>15</v>
      </c>
      <c r="K27" s="197" t="s">
        <v>15</v>
      </c>
      <c r="L27" s="197"/>
      <c r="M27" s="197" t="s">
        <v>15</v>
      </c>
      <c r="N27" s="283"/>
      <c r="O27" s="43"/>
    </row>
    <row r="28" spans="1:15" ht="12.75">
      <c r="A28" s="282">
        <v>19</v>
      </c>
      <c r="B28" s="197" t="s">
        <v>86</v>
      </c>
      <c r="C28" s="197" t="s">
        <v>85</v>
      </c>
      <c r="D28" s="250">
        <v>54112</v>
      </c>
      <c r="E28" s="197" t="s">
        <v>16</v>
      </c>
      <c r="F28" s="197" t="s">
        <v>172</v>
      </c>
      <c r="G28" s="197" t="s">
        <v>244</v>
      </c>
      <c r="H28" s="197" t="s">
        <v>15</v>
      </c>
      <c r="I28" s="197" t="s">
        <v>15</v>
      </c>
      <c r="J28" s="197" t="s">
        <v>15</v>
      </c>
      <c r="K28" s="197"/>
      <c r="L28" s="197" t="s">
        <v>15</v>
      </c>
      <c r="M28" s="197" t="s">
        <v>15</v>
      </c>
      <c r="N28" s="283"/>
      <c r="O28" s="43"/>
    </row>
    <row r="29" spans="1:15" ht="12.75">
      <c r="A29" s="282">
        <v>20</v>
      </c>
      <c r="B29" s="197" t="s">
        <v>112</v>
      </c>
      <c r="C29" s="197" t="s">
        <v>98</v>
      </c>
      <c r="D29" s="250">
        <v>23406</v>
      </c>
      <c r="E29" s="197" t="s">
        <v>34</v>
      </c>
      <c r="F29" s="197" t="s">
        <v>94</v>
      </c>
      <c r="G29" s="197" t="s">
        <v>236</v>
      </c>
      <c r="H29" s="197" t="s">
        <v>15</v>
      </c>
      <c r="I29" s="197" t="s">
        <v>15</v>
      </c>
      <c r="J29" s="197" t="s">
        <v>15</v>
      </c>
      <c r="K29" s="197"/>
      <c r="L29" s="197" t="s">
        <v>15</v>
      </c>
      <c r="M29" s="197" t="s">
        <v>15</v>
      </c>
      <c r="N29" s="283"/>
      <c r="O29" s="43"/>
    </row>
    <row r="30" spans="1:15" ht="12.75">
      <c r="A30" s="282">
        <v>21</v>
      </c>
      <c r="B30" s="197" t="s">
        <v>378</v>
      </c>
      <c r="C30" s="197" t="s">
        <v>241</v>
      </c>
      <c r="D30" s="250">
        <v>93516</v>
      </c>
      <c r="E30" s="197" t="s">
        <v>34</v>
      </c>
      <c r="F30" s="197" t="s">
        <v>243</v>
      </c>
      <c r="G30" s="197" t="s">
        <v>236</v>
      </c>
      <c r="H30" s="197"/>
      <c r="I30" s="197" t="s">
        <v>15</v>
      </c>
      <c r="J30" s="197" t="s">
        <v>15</v>
      </c>
      <c r="K30" s="197" t="s">
        <v>15</v>
      </c>
      <c r="L30" s="197" t="s">
        <v>15</v>
      </c>
      <c r="M30" s="197" t="s">
        <v>15</v>
      </c>
      <c r="N30" s="283"/>
      <c r="O30" s="43"/>
    </row>
    <row r="31" spans="1:15" ht="12.75">
      <c r="A31" s="282">
        <v>22</v>
      </c>
      <c r="B31" s="197" t="s">
        <v>136</v>
      </c>
      <c r="C31" s="197" t="s">
        <v>135</v>
      </c>
      <c r="D31" s="250">
        <v>68287</v>
      </c>
      <c r="E31" s="197" t="s">
        <v>34</v>
      </c>
      <c r="F31" s="197" t="s">
        <v>140</v>
      </c>
      <c r="G31" s="197" t="s">
        <v>379</v>
      </c>
      <c r="H31" s="197"/>
      <c r="I31" s="197"/>
      <c r="J31" s="197"/>
      <c r="K31" s="197" t="s">
        <v>15</v>
      </c>
      <c r="L31" s="197"/>
      <c r="M31" s="197"/>
      <c r="N31" s="283"/>
      <c r="O31" s="43"/>
    </row>
    <row r="32" spans="1:15" ht="12.75">
      <c r="A32" s="282">
        <v>23</v>
      </c>
      <c r="B32" s="197" t="s">
        <v>110</v>
      </c>
      <c r="C32" s="197" t="s">
        <v>109</v>
      </c>
      <c r="D32" s="250">
        <v>21816</v>
      </c>
      <c r="E32" s="197" t="s">
        <v>34</v>
      </c>
      <c r="F32" s="197" t="s">
        <v>111</v>
      </c>
      <c r="G32" s="197" t="s">
        <v>236</v>
      </c>
      <c r="H32" s="197"/>
      <c r="I32" s="197"/>
      <c r="J32" s="197" t="s">
        <v>15</v>
      </c>
      <c r="K32" s="197"/>
      <c r="L32" s="197" t="s">
        <v>15</v>
      </c>
      <c r="M32" s="197"/>
      <c r="N32" s="283"/>
      <c r="O32" s="43"/>
    </row>
    <row r="33" spans="1:15" ht="12.75">
      <c r="A33" s="282">
        <v>24</v>
      </c>
      <c r="B33" s="197" t="s">
        <v>246</v>
      </c>
      <c r="C33" s="197" t="s">
        <v>245</v>
      </c>
      <c r="D33" s="250" t="s">
        <v>340</v>
      </c>
      <c r="E33" s="197" t="s">
        <v>27</v>
      </c>
      <c r="F33" s="197" t="s">
        <v>304</v>
      </c>
      <c r="G33" s="197" t="s">
        <v>235</v>
      </c>
      <c r="H33" s="197" t="s">
        <v>15</v>
      </c>
      <c r="I33" s="197"/>
      <c r="J33" s="197" t="s">
        <v>15</v>
      </c>
      <c r="K33" s="197"/>
      <c r="L33" s="197"/>
      <c r="M33" s="197"/>
      <c r="N33" s="283"/>
      <c r="O33" s="43"/>
    </row>
    <row r="34" spans="1:15" ht="12.75">
      <c r="A34" s="282">
        <v>25</v>
      </c>
      <c r="B34" s="197" t="s">
        <v>216</v>
      </c>
      <c r="C34" s="197" t="s">
        <v>215</v>
      </c>
      <c r="D34" s="250" t="s">
        <v>336</v>
      </c>
      <c r="E34" s="197" t="s">
        <v>27</v>
      </c>
      <c r="F34" s="197" t="s">
        <v>305</v>
      </c>
      <c r="G34" s="197" t="s">
        <v>235</v>
      </c>
      <c r="H34" s="197" t="s">
        <v>15</v>
      </c>
      <c r="I34" s="197"/>
      <c r="J34" s="197" t="s">
        <v>15</v>
      </c>
      <c r="K34" s="197"/>
      <c r="L34" s="197"/>
      <c r="M34" s="197"/>
      <c r="N34" s="283"/>
      <c r="O34" s="43"/>
    </row>
    <row r="35" spans="1:15" ht="12.75">
      <c r="A35" s="282">
        <v>26</v>
      </c>
      <c r="B35" s="197" t="s">
        <v>216</v>
      </c>
      <c r="C35" s="197" t="s">
        <v>253</v>
      </c>
      <c r="D35" s="250">
        <v>68485</v>
      </c>
      <c r="E35" s="197" t="s">
        <v>27</v>
      </c>
      <c r="F35" s="197" t="s">
        <v>306</v>
      </c>
      <c r="G35" s="197" t="s">
        <v>235</v>
      </c>
      <c r="H35" s="197" t="s">
        <v>15</v>
      </c>
      <c r="I35" s="197"/>
      <c r="J35" s="197" t="s">
        <v>15</v>
      </c>
      <c r="K35" s="197"/>
      <c r="L35" s="197"/>
      <c r="M35" s="197"/>
      <c r="N35" s="283"/>
      <c r="O35" s="43"/>
    </row>
    <row r="36" spans="1:15" ht="12.75">
      <c r="A36" s="282">
        <v>27</v>
      </c>
      <c r="B36" s="197" t="s">
        <v>380</v>
      </c>
      <c r="C36" s="197" t="s">
        <v>267</v>
      </c>
      <c r="D36" s="250">
        <v>79000</v>
      </c>
      <c r="E36" s="197" t="s">
        <v>27</v>
      </c>
      <c r="F36" s="197" t="s">
        <v>332</v>
      </c>
      <c r="G36" s="197" t="s">
        <v>235</v>
      </c>
      <c r="H36" s="197" t="s">
        <v>15</v>
      </c>
      <c r="I36" s="197"/>
      <c r="J36" s="197" t="s">
        <v>15</v>
      </c>
      <c r="K36" s="197"/>
      <c r="L36" s="197"/>
      <c r="M36" s="197" t="s">
        <v>15</v>
      </c>
      <c r="N36" s="283" t="s">
        <v>15</v>
      </c>
      <c r="O36" s="43"/>
    </row>
    <row r="37" spans="1:15" ht="12.75">
      <c r="A37" s="282">
        <v>28</v>
      </c>
      <c r="B37" s="197" t="s">
        <v>138</v>
      </c>
      <c r="C37" s="197" t="s">
        <v>137</v>
      </c>
      <c r="D37" s="250">
        <v>76181</v>
      </c>
      <c r="E37" s="197" t="s">
        <v>27</v>
      </c>
      <c r="F37" s="197" t="s">
        <v>70</v>
      </c>
      <c r="G37" s="197" t="s">
        <v>235</v>
      </c>
      <c r="H37" s="197" t="s">
        <v>15</v>
      </c>
      <c r="I37" s="197"/>
      <c r="J37" s="197" t="s">
        <v>15</v>
      </c>
      <c r="K37" s="197"/>
      <c r="L37" s="197"/>
      <c r="M37" s="197"/>
      <c r="N37" s="283"/>
      <c r="O37" s="43"/>
    </row>
    <row r="38" spans="1:15" ht="12.75">
      <c r="A38" s="282">
        <v>29</v>
      </c>
      <c r="B38" s="197" t="s">
        <v>381</v>
      </c>
      <c r="C38" s="197" t="s">
        <v>269</v>
      </c>
      <c r="D38" s="250">
        <v>90970</v>
      </c>
      <c r="E38" s="197" t="s">
        <v>27</v>
      </c>
      <c r="F38" s="197" t="s">
        <v>307</v>
      </c>
      <c r="G38" s="197" t="s">
        <v>235</v>
      </c>
      <c r="H38" s="197" t="s">
        <v>15</v>
      </c>
      <c r="I38" s="197"/>
      <c r="J38" s="197" t="s">
        <v>15</v>
      </c>
      <c r="K38" s="197"/>
      <c r="L38" s="197"/>
      <c r="M38" s="197"/>
      <c r="N38" s="283"/>
      <c r="O38" s="43"/>
    </row>
    <row r="39" spans="1:15" ht="12.75">
      <c r="A39" s="282">
        <v>30</v>
      </c>
      <c r="B39" s="197" t="s">
        <v>144</v>
      </c>
      <c r="C39" s="197" t="s">
        <v>143</v>
      </c>
      <c r="D39" s="250" t="s">
        <v>343</v>
      </c>
      <c r="E39" s="197" t="s">
        <v>27</v>
      </c>
      <c r="F39" s="197" t="s">
        <v>145</v>
      </c>
      <c r="G39" s="197" t="s">
        <v>235</v>
      </c>
      <c r="H39" s="197"/>
      <c r="I39" s="197"/>
      <c r="J39" s="197" t="s">
        <v>15</v>
      </c>
      <c r="K39" s="197"/>
      <c r="L39" s="197"/>
      <c r="M39" s="197"/>
      <c r="N39" s="283"/>
      <c r="O39" s="43"/>
    </row>
    <row r="40" spans="1:15" ht="12.75">
      <c r="A40" s="282">
        <v>31</v>
      </c>
      <c r="B40" s="197" t="s">
        <v>216</v>
      </c>
      <c r="C40" s="197" t="s">
        <v>256</v>
      </c>
      <c r="D40" s="250">
        <v>68487</v>
      </c>
      <c r="E40" s="197" t="s">
        <v>27</v>
      </c>
      <c r="F40" s="197" t="s">
        <v>257</v>
      </c>
      <c r="G40" s="197" t="s">
        <v>235</v>
      </c>
      <c r="H40" s="197" t="s">
        <v>15</v>
      </c>
      <c r="I40" s="197"/>
      <c r="J40" s="197" t="s">
        <v>15</v>
      </c>
      <c r="K40" s="197"/>
      <c r="L40" s="197"/>
      <c r="M40" s="197"/>
      <c r="N40" s="283"/>
      <c r="O40" s="43"/>
    </row>
    <row r="41" spans="1:15" ht="12.75">
      <c r="A41" s="282">
        <v>32</v>
      </c>
      <c r="B41" s="197" t="s">
        <v>216</v>
      </c>
      <c r="C41" s="197" t="s">
        <v>261</v>
      </c>
      <c r="D41" s="250" t="s">
        <v>335</v>
      </c>
      <c r="E41" s="197" t="s">
        <v>27</v>
      </c>
      <c r="F41" s="197" t="s">
        <v>308</v>
      </c>
      <c r="G41" s="197" t="s">
        <v>235</v>
      </c>
      <c r="H41" s="197" t="s">
        <v>15</v>
      </c>
      <c r="I41" s="197"/>
      <c r="J41" s="197" t="s">
        <v>15</v>
      </c>
      <c r="K41" s="197"/>
      <c r="L41" s="197"/>
      <c r="M41" s="197"/>
      <c r="N41" s="283"/>
      <c r="O41" s="43"/>
    </row>
    <row r="42" spans="1:15" ht="12.75">
      <c r="A42" s="282">
        <v>33</v>
      </c>
      <c r="B42" s="197" t="s">
        <v>382</v>
      </c>
      <c r="C42" s="197" t="s">
        <v>254</v>
      </c>
      <c r="D42" s="250">
        <v>67858</v>
      </c>
      <c r="E42" s="197" t="s">
        <v>27</v>
      </c>
      <c r="F42" s="197" t="s">
        <v>333</v>
      </c>
      <c r="G42" s="197" t="s">
        <v>235</v>
      </c>
      <c r="H42" s="197" t="s">
        <v>15</v>
      </c>
      <c r="I42" s="197"/>
      <c r="J42" s="197" t="s">
        <v>15</v>
      </c>
      <c r="K42" s="197"/>
      <c r="L42" s="197"/>
      <c r="M42" s="197"/>
      <c r="N42" s="283"/>
      <c r="O42" s="43"/>
    </row>
    <row r="43" spans="1:15" ht="12.75">
      <c r="A43" s="282">
        <v>34</v>
      </c>
      <c r="B43" s="197" t="s">
        <v>77</v>
      </c>
      <c r="C43" s="197" t="s">
        <v>76</v>
      </c>
      <c r="D43" s="250">
        <v>11060</v>
      </c>
      <c r="E43" s="197" t="s">
        <v>60</v>
      </c>
      <c r="F43" s="197" t="s">
        <v>78</v>
      </c>
      <c r="G43" s="197" t="s">
        <v>239</v>
      </c>
      <c r="H43" s="197"/>
      <c r="I43" s="197"/>
      <c r="J43" s="197"/>
      <c r="K43" s="197"/>
      <c r="L43" s="197" t="s">
        <v>15</v>
      </c>
      <c r="M43" s="197"/>
      <c r="N43" s="283"/>
      <c r="O43" s="43"/>
    </row>
    <row r="44" spans="1:15" ht="12.75">
      <c r="A44" s="282">
        <v>35</v>
      </c>
      <c r="B44" s="197" t="s">
        <v>77</v>
      </c>
      <c r="C44" s="197" t="s">
        <v>247</v>
      </c>
      <c r="D44" s="250">
        <v>26332</v>
      </c>
      <c r="E44" s="197" t="s">
        <v>60</v>
      </c>
      <c r="F44" s="197" t="s">
        <v>383</v>
      </c>
      <c r="G44" s="197" t="s">
        <v>239</v>
      </c>
      <c r="H44" s="197"/>
      <c r="I44" s="197"/>
      <c r="J44" s="197"/>
      <c r="K44" s="197"/>
      <c r="L44" s="197" t="s">
        <v>15</v>
      </c>
      <c r="M44" s="197"/>
      <c r="N44" s="283"/>
      <c r="O44" s="43"/>
    </row>
    <row r="45" spans="1:15" ht="12.75">
      <c r="A45" s="282">
        <v>36</v>
      </c>
      <c r="B45" s="197" t="s">
        <v>249</v>
      </c>
      <c r="C45" s="197" t="s">
        <v>251</v>
      </c>
      <c r="D45" s="250">
        <v>11466</v>
      </c>
      <c r="E45" s="197" t="s">
        <v>60</v>
      </c>
      <c r="F45" s="197" t="s">
        <v>252</v>
      </c>
      <c r="G45" s="197" t="s">
        <v>239</v>
      </c>
      <c r="H45" s="197"/>
      <c r="I45" s="197"/>
      <c r="J45" s="197"/>
      <c r="K45" s="197"/>
      <c r="L45" s="197" t="s">
        <v>15</v>
      </c>
      <c r="M45" s="197"/>
      <c r="N45" s="283"/>
      <c r="O45" s="43"/>
    </row>
    <row r="46" spans="1:15" ht="12.75">
      <c r="A46" s="282">
        <v>37</v>
      </c>
      <c r="B46" s="197" t="s">
        <v>249</v>
      </c>
      <c r="C46" s="197" t="s">
        <v>248</v>
      </c>
      <c r="D46" s="250">
        <v>11392</v>
      </c>
      <c r="E46" s="197" t="s">
        <v>60</v>
      </c>
      <c r="F46" s="197" t="s">
        <v>250</v>
      </c>
      <c r="G46" s="197" t="s">
        <v>239</v>
      </c>
      <c r="H46" s="197"/>
      <c r="I46" s="197"/>
      <c r="J46" s="197" t="s">
        <v>15</v>
      </c>
      <c r="K46" s="197"/>
      <c r="L46" s="197"/>
      <c r="M46" s="197"/>
      <c r="N46" s="283"/>
      <c r="O46" s="43"/>
    </row>
    <row r="47" spans="1:15" ht="12.75">
      <c r="A47" s="282">
        <v>38</v>
      </c>
      <c r="B47" s="197" t="s">
        <v>384</v>
      </c>
      <c r="C47" s="197" t="s">
        <v>84</v>
      </c>
      <c r="D47" s="250">
        <v>24587</v>
      </c>
      <c r="E47" s="197" t="s">
        <v>67</v>
      </c>
      <c r="F47" s="197" t="s">
        <v>166</v>
      </c>
      <c r="G47" s="197" t="s">
        <v>217</v>
      </c>
      <c r="H47" s="197" t="s">
        <v>15</v>
      </c>
      <c r="I47" s="197" t="s">
        <v>15</v>
      </c>
      <c r="J47" s="197" t="s">
        <v>15</v>
      </c>
      <c r="K47" s="197"/>
      <c r="L47" s="197"/>
      <c r="M47" s="197" t="s">
        <v>15</v>
      </c>
      <c r="N47" s="283"/>
      <c r="O47" s="43"/>
    </row>
    <row r="48" spans="1:15" ht="12.75">
      <c r="A48" s="282">
        <v>39</v>
      </c>
      <c r="B48" s="197" t="s">
        <v>385</v>
      </c>
      <c r="C48" s="197" t="s">
        <v>169</v>
      </c>
      <c r="D48" s="250">
        <v>24373</v>
      </c>
      <c r="E48" s="197" t="s">
        <v>67</v>
      </c>
      <c r="F48" s="197" t="s">
        <v>279</v>
      </c>
      <c r="G48" s="197" t="s">
        <v>280</v>
      </c>
      <c r="H48" s="197" t="s">
        <v>15</v>
      </c>
      <c r="I48" s="197" t="s">
        <v>15</v>
      </c>
      <c r="J48" s="197" t="s">
        <v>15</v>
      </c>
      <c r="K48" s="197" t="s">
        <v>15</v>
      </c>
      <c r="L48" s="197"/>
      <c r="M48" s="197" t="s">
        <v>15</v>
      </c>
      <c r="N48" s="283"/>
      <c r="O48" s="43"/>
    </row>
    <row r="49" spans="1:15" ht="12.75">
      <c r="A49" s="282">
        <v>40</v>
      </c>
      <c r="B49" s="197" t="s">
        <v>272</v>
      </c>
      <c r="C49" s="197" t="s">
        <v>271</v>
      </c>
      <c r="D49" s="250">
        <v>24536</v>
      </c>
      <c r="E49" s="197" t="s">
        <v>67</v>
      </c>
      <c r="F49" s="197" t="s">
        <v>273</v>
      </c>
      <c r="G49" s="197" t="s">
        <v>274</v>
      </c>
      <c r="H49" s="197" t="s">
        <v>15</v>
      </c>
      <c r="I49" s="197" t="s">
        <v>15</v>
      </c>
      <c r="J49" s="197" t="s">
        <v>15</v>
      </c>
      <c r="K49" s="197"/>
      <c r="L49" s="197"/>
      <c r="M49" s="197" t="s">
        <v>15</v>
      </c>
      <c r="N49" s="283"/>
      <c r="O49" s="43"/>
    </row>
    <row r="50" spans="1:15" ht="12.75">
      <c r="A50" s="282">
        <v>41</v>
      </c>
      <c r="B50" s="197" t="s">
        <v>288</v>
      </c>
      <c r="C50" s="197" t="s">
        <v>263</v>
      </c>
      <c r="D50" s="250">
        <v>24603</v>
      </c>
      <c r="E50" s="197" t="s">
        <v>67</v>
      </c>
      <c r="F50" s="197" t="s">
        <v>264</v>
      </c>
      <c r="G50" s="197" t="s">
        <v>265</v>
      </c>
      <c r="H50" s="197"/>
      <c r="I50" s="197" t="s">
        <v>15</v>
      </c>
      <c r="J50" s="197" t="s">
        <v>15</v>
      </c>
      <c r="K50" s="197"/>
      <c r="L50" s="197" t="s">
        <v>15</v>
      </c>
      <c r="M50" s="197" t="s">
        <v>15</v>
      </c>
      <c r="N50" s="283"/>
      <c r="O50" s="43"/>
    </row>
    <row r="51" spans="1:15" ht="12.75">
      <c r="A51" s="282">
        <v>42</v>
      </c>
      <c r="B51" s="197" t="s">
        <v>386</v>
      </c>
      <c r="C51" s="197" t="s">
        <v>227</v>
      </c>
      <c r="D51" s="250">
        <v>70786</v>
      </c>
      <c r="E51" s="197" t="s">
        <v>67</v>
      </c>
      <c r="F51" s="197" t="s">
        <v>266</v>
      </c>
      <c r="G51" s="197" t="s">
        <v>108</v>
      </c>
      <c r="H51" s="197" t="s">
        <v>15</v>
      </c>
      <c r="I51" s="197" t="s">
        <v>15</v>
      </c>
      <c r="J51" s="197" t="s">
        <v>15</v>
      </c>
      <c r="K51" s="197"/>
      <c r="L51" s="197"/>
      <c r="M51" s="197" t="s">
        <v>15</v>
      </c>
      <c r="N51" s="283"/>
      <c r="O51" s="43"/>
    </row>
    <row r="52" spans="1:15" ht="12.75">
      <c r="A52" s="282">
        <v>43</v>
      </c>
      <c r="B52" s="197" t="s">
        <v>281</v>
      </c>
      <c r="C52" s="197" t="s">
        <v>83</v>
      </c>
      <c r="D52" s="250" t="s">
        <v>338</v>
      </c>
      <c r="E52" s="197" t="s">
        <v>67</v>
      </c>
      <c r="F52" s="197" t="s">
        <v>282</v>
      </c>
      <c r="G52" s="197" t="s">
        <v>283</v>
      </c>
      <c r="H52" s="197" t="s">
        <v>15</v>
      </c>
      <c r="I52" s="197" t="s">
        <v>15</v>
      </c>
      <c r="J52" s="197" t="s">
        <v>15</v>
      </c>
      <c r="K52" s="197" t="s">
        <v>15</v>
      </c>
      <c r="L52" s="197"/>
      <c r="M52" s="197" t="s">
        <v>15</v>
      </c>
      <c r="N52" s="283"/>
      <c r="O52" s="43"/>
    </row>
    <row r="53" spans="1:15" ht="12.75">
      <c r="A53" s="282">
        <v>44</v>
      </c>
      <c r="B53" s="197" t="s">
        <v>177</v>
      </c>
      <c r="C53" s="197" t="s">
        <v>84</v>
      </c>
      <c r="D53" s="250">
        <v>24594</v>
      </c>
      <c r="E53" s="197" t="s">
        <v>67</v>
      </c>
      <c r="F53" s="197" t="s">
        <v>171</v>
      </c>
      <c r="G53" s="197" t="s">
        <v>217</v>
      </c>
      <c r="H53" s="197" t="s">
        <v>15</v>
      </c>
      <c r="I53" s="197" t="s">
        <v>15</v>
      </c>
      <c r="J53" s="197" t="s">
        <v>15</v>
      </c>
      <c r="K53" s="197"/>
      <c r="L53" s="197"/>
      <c r="M53" s="197" t="s">
        <v>15</v>
      </c>
      <c r="N53" s="283"/>
      <c r="O53" s="43"/>
    </row>
    <row r="54" spans="1:15" ht="12.75">
      <c r="A54" s="282">
        <v>45</v>
      </c>
      <c r="B54" s="197" t="s">
        <v>258</v>
      </c>
      <c r="C54" s="197" t="s">
        <v>84</v>
      </c>
      <c r="D54" s="250">
        <v>24604</v>
      </c>
      <c r="E54" s="197" t="s">
        <v>67</v>
      </c>
      <c r="F54" s="197" t="s">
        <v>259</v>
      </c>
      <c r="G54" s="197" t="s">
        <v>260</v>
      </c>
      <c r="H54" s="197" t="s">
        <v>15</v>
      </c>
      <c r="I54" s="197" t="s">
        <v>15</v>
      </c>
      <c r="J54" s="197" t="s">
        <v>15</v>
      </c>
      <c r="K54" s="197" t="s">
        <v>15</v>
      </c>
      <c r="L54" s="197"/>
      <c r="M54" s="197" t="s">
        <v>15</v>
      </c>
      <c r="N54" s="283"/>
      <c r="O54" s="43"/>
    </row>
    <row r="55" spans="1:15" ht="12.75">
      <c r="A55" s="282">
        <v>46</v>
      </c>
      <c r="B55" s="197" t="s">
        <v>129</v>
      </c>
      <c r="C55" s="197" t="s">
        <v>83</v>
      </c>
      <c r="D55" s="250" t="s">
        <v>337</v>
      </c>
      <c r="E55" s="197" t="s">
        <v>67</v>
      </c>
      <c r="F55" s="197" t="s">
        <v>174</v>
      </c>
      <c r="G55" s="197" t="s">
        <v>280</v>
      </c>
      <c r="H55" s="197" t="s">
        <v>15</v>
      </c>
      <c r="I55" s="197" t="s">
        <v>15</v>
      </c>
      <c r="J55" s="197" t="s">
        <v>15</v>
      </c>
      <c r="K55" s="197"/>
      <c r="L55" s="197"/>
      <c r="M55" s="197" t="s">
        <v>15</v>
      </c>
      <c r="N55" s="283"/>
      <c r="O55" s="43"/>
    </row>
    <row r="56" spans="1:15" ht="12.75">
      <c r="A56" s="282">
        <v>47</v>
      </c>
      <c r="B56" s="197" t="s">
        <v>387</v>
      </c>
      <c r="C56" s="197" t="s">
        <v>284</v>
      </c>
      <c r="D56" s="250">
        <v>24604</v>
      </c>
      <c r="E56" s="197" t="s">
        <v>67</v>
      </c>
      <c r="F56" s="197" t="s">
        <v>286</v>
      </c>
      <c r="G56" s="197" t="s">
        <v>283</v>
      </c>
      <c r="H56" s="197" t="s">
        <v>15</v>
      </c>
      <c r="I56" s="197" t="s">
        <v>15</v>
      </c>
      <c r="J56" s="197" t="s">
        <v>15</v>
      </c>
      <c r="K56" s="197" t="s">
        <v>15</v>
      </c>
      <c r="L56" s="197"/>
      <c r="M56" s="197" t="s">
        <v>15</v>
      </c>
      <c r="N56" s="283"/>
      <c r="O56" s="43"/>
    </row>
    <row r="57" spans="1:15" ht="12.75">
      <c r="A57" s="282">
        <v>48</v>
      </c>
      <c r="B57" s="197" t="s">
        <v>134</v>
      </c>
      <c r="C57" s="197" t="s">
        <v>133</v>
      </c>
      <c r="D57" s="250">
        <v>76176</v>
      </c>
      <c r="E57" s="197" t="s">
        <v>27</v>
      </c>
      <c r="F57" s="197" t="s">
        <v>309</v>
      </c>
      <c r="G57" s="197" t="s">
        <v>388</v>
      </c>
      <c r="H57" s="197" t="s">
        <v>15</v>
      </c>
      <c r="I57" s="197"/>
      <c r="J57" s="197" t="s">
        <v>15</v>
      </c>
      <c r="K57" s="197"/>
      <c r="L57" s="197"/>
      <c r="M57" s="197" t="s">
        <v>15</v>
      </c>
      <c r="N57" s="283"/>
      <c r="O57" s="43"/>
    </row>
    <row r="58" spans="1:15" ht="12.75">
      <c r="A58" s="282">
        <v>49</v>
      </c>
      <c r="B58" s="197" t="s">
        <v>132</v>
      </c>
      <c r="C58" s="197" t="s">
        <v>131</v>
      </c>
      <c r="D58" s="250">
        <v>24587</v>
      </c>
      <c r="E58" s="197" t="s">
        <v>27</v>
      </c>
      <c r="F58" s="197" t="s">
        <v>310</v>
      </c>
      <c r="G58" s="197" t="s">
        <v>388</v>
      </c>
      <c r="H58" s="197" t="s">
        <v>15</v>
      </c>
      <c r="I58" s="197"/>
      <c r="J58" s="197" t="s">
        <v>15</v>
      </c>
      <c r="K58" s="197"/>
      <c r="L58" s="197"/>
      <c r="M58" s="197"/>
      <c r="N58" s="283"/>
      <c r="O58" s="43"/>
    </row>
    <row r="59" spans="1:15" ht="12.75">
      <c r="A59" s="282">
        <v>50</v>
      </c>
      <c r="B59" s="197" t="s">
        <v>73</v>
      </c>
      <c r="C59" s="197" t="s">
        <v>74</v>
      </c>
      <c r="D59" s="250" t="s">
        <v>339</v>
      </c>
      <c r="E59" s="197" t="s">
        <v>27</v>
      </c>
      <c r="F59" s="197" t="s">
        <v>289</v>
      </c>
      <c r="G59" s="197" t="s">
        <v>389</v>
      </c>
      <c r="H59" s="197" t="s">
        <v>15</v>
      </c>
      <c r="I59" s="197"/>
      <c r="J59" s="197" t="s">
        <v>15</v>
      </c>
      <c r="K59" s="197"/>
      <c r="L59" s="197"/>
      <c r="M59" s="197" t="s">
        <v>15</v>
      </c>
      <c r="N59" s="283"/>
      <c r="O59" s="43"/>
    </row>
    <row r="60" spans="1:15" ht="12.75">
      <c r="A60" s="282">
        <v>51</v>
      </c>
      <c r="B60" s="197" t="s">
        <v>390</v>
      </c>
      <c r="C60" s="197" t="s">
        <v>161</v>
      </c>
      <c r="D60" s="250">
        <v>30589</v>
      </c>
      <c r="E60" s="197" t="s">
        <v>52</v>
      </c>
      <c r="F60" s="197" t="s">
        <v>163</v>
      </c>
      <c r="G60" s="197" t="s">
        <v>391</v>
      </c>
      <c r="H60" s="197" t="s">
        <v>15</v>
      </c>
      <c r="I60" s="197" t="s">
        <v>15</v>
      </c>
      <c r="J60" s="197" t="s">
        <v>15</v>
      </c>
      <c r="K60" s="197" t="s">
        <v>15</v>
      </c>
      <c r="L60" s="197"/>
      <c r="M60" s="197" t="s">
        <v>15</v>
      </c>
      <c r="N60" s="283"/>
      <c r="O60" s="43"/>
    </row>
    <row r="61" spans="1:15" ht="12.75">
      <c r="A61" s="282">
        <v>52</v>
      </c>
      <c r="B61" s="197" t="s">
        <v>393</v>
      </c>
      <c r="C61" s="197" t="s">
        <v>392</v>
      </c>
      <c r="D61" s="250">
        <v>67858</v>
      </c>
      <c r="E61" s="197" t="s">
        <v>52</v>
      </c>
      <c r="F61" s="197" t="s">
        <v>165</v>
      </c>
      <c r="G61" s="197" t="s">
        <v>391</v>
      </c>
      <c r="H61" s="197" t="s">
        <v>15</v>
      </c>
      <c r="I61" s="197" t="s">
        <v>15</v>
      </c>
      <c r="J61" s="197" t="s">
        <v>15</v>
      </c>
      <c r="K61" s="197" t="s">
        <v>15</v>
      </c>
      <c r="L61" s="197"/>
      <c r="M61" s="197" t="s">
        <v>15</v>
      </c>
      <c r="N61" s="283"/>
      <c r="O61" s="43"/>
    </row>
    <row r="62" spans="1:15" ht="12.75">
      <c r="A62" s="282">
        <v>53</v>
      </c>
      <c r="B62" s="197" t="s">
        <v>82</v>
      </c>
      <c r="C62" s="197" t="s">
        <v>75</v>
      </c>
      <c r="D62" s="250">
        <v>24536</v>
      </c>
      <c r="E62" s="197" t="s">
        <v>52</v>
      </c>
      <c r="F62" s="197" t="s">
        <v>214</v>
      </c>
      <c r="G62" s="197" t="s">
        <v>391</v>
      </c>
      <c r="H62" s="197" t="s">
        <v>15</v>
      </c>
      <c r="I62" s="197" t="s">
        <v>15</v>
      </c>
      <c r="J62" s="197" t="s">
        <v>15</v>
      </c>
      <c r="K62" s="197" t="s">
        <v>15</v>
      </c>
      <c r="L62" s="197"/>
      <c r="M62" s="197" t="s">
        <v>15</v>
      </c>
      <c r="N62" s="283"/>
      <c r="O62" s="43"/>
    </row>
    <row r="63" spans="1:15" ht="12.75">
      <c r="A63" s="282">
        <v>54</v>
      </c>
      <c r="B63" s="197" t="s">
        <v>72</v>
      </c>
      <c r="C63" s="197" t="s">
        <v>175</v>
      </c>
      <c r="D63" s="250">
        <v>31096</v>
      </c>
      <c r="E63" s="197" t="s">
        <v>52</v>
      </c>
      <c r="F63" s="197" t="s">
        <v>66</v>
      </c>
      <c r="G63" s="197" t="s">
        <v>394</v>
      </c>
      <c r="H63" s="197" t="s">
        <v>15</v>
      </c>
      <c r="I63" s="197" t="s">
        <v>15</v>
      </c>
      <c r="J63" s="197" t="s">
        <v>15</v>
      </c>
      <c r="K63" s="197"/>
      <c r="L63" s="197"/>
      <c r="M63" s="197" t="s">
        <v>15</v>
      </c>
      <c r="N63" s="283"/>
      <c r="O63" s="43"/>
    </row>
    <row r="64" spans="1:15" ht="12.75">
      <c r="A64" s="282">
        <v>55</v>
      </c>
      <c r="B64" s="197" t="s">
        <v>167</v>
      </c>
      <c r="C64" s="197" t="s">
        <v>102</v>
      </c>
      <c r="D64" s="250">
        <v>69098</v>
      </c>
      <c r="E64" s="197" t="s">
        <v>52</v>
      </c>
      <c r="F64" s="197" t="s">
        <v>168</v>
      </c>
      <c r="G64" s="197" t="s">
        <v>395</v>
      </c>
      <c r="H64" s="197" t="s">
        <v>15</v>
      </c>
      <c r="I64" s="197" t="s">
        <v>15</v>
      </c>
      <c r="J64" s="197" t="s">
        <v>15</v>
      </c>
      <c r="K64" s="197" t="s">
        <v>15</v>
      </c>
      <c r="L64" s="197"/>
      <c r="M64" s="197" t="s">
        <v>15</v>
      </c>
      <c r="N64" s="283"/>
      <c r="O64" s="43"/>
    </row>
    <row r="65" spans="1:15" ht="12.75">
      <c r="A65" s="282">
        <v>56</v>
      </c>
      <c r="B65" s="197" t="s">
        <v>126</v>
      </c>
      <c r="C65" s="197" t="s">
        <v>125</v>
      </c>
      <c r="D65" s="250">
        <v>24373</v>
      </c>
      <c r="E65" s="197" t="s">
        <v>27</v>
      </c>
      <c r="F65" s="197" t="s">
        <v>295</v>
      </c>
      <c r="G65" s="197" t="s">
        <v>396</v>
      </c>
      <c r="H65" s="197" t="s">
        <v>15</v>
      </c>
      <c r="I65" s="197" t="s">
        <v>15</v>
      </c>
      <c r="J65" s="197" t="s">
        <v>15</v>
      </c>
      <c r="K65" s="197"/>
      <c r="L65" s="197"/>
      <c r="M65" s="197" t="s">
        <v>15</v>
      </c>
      <c r="N65" s="283"/>
      <c r="O65" s="43"/>
    </row>
    <row r="66" spans="1:15" ht="12.75">
      <c r="A66" s="282">
        <v>57</v>
      </c>
      <c r="B66" s="197" t="s">
        <v>397</v>
      </c>
      <c r="C66" s="197" t="s">
        <v>128</v>
      </c>
      <c r="D66" s="250">
        <v>79000</v>
      </c>
      <c r="E66" s="197" t="s">
        <v>27</v>
      </c>
      <c r="F66" s="197" t="s">
        <v>290</v>
      </c>
      <c r="G66" s="197" t="s">
        <v>389</v>
      </c>
      <c r="H66" s="197" t="s">
        <v>15</v>
      </c>
      <c r="I66" s="197"/>
      <c r="J66" s="197" t="s">
        <v>15</v>
      </c>
      <c r="K66" s="197"/>
      <c r="L66" s="197"/>
      <c r="M66" s="197" t="s">
        <v>15</v>
      </c>
      <c r="N66" s="283"/>
      <c r="O66" s="43"/>
    </row>
    <row r="67" spans="1:15" ht="12.75">
      <c r="A67" s="282">
        <v>58</v>
      </c>
      <c r="B67" s="197" t="s">
        <v>399</v>
      </c>
      <c r="C67" s="197" t="s">
        <v>398</v>
      </c>
      <c r="D67" s="250">
        <v>92304</v>
      </c>
      <c r="E67" s="197" t="s">
        <v>198</v>
      </c>
      <c r="F67" s="197" t="s">
        <v>296</v>
      </c>
      <c r="G67" s="197" t="s">
        <v>400</v>
      </c>
      <c r="H67" s="197"/>
      <c r="I67" s="197" t="s">
        <v>15</v>
      </c>
      <c r="J67" s="197" t="s">
        <v>15</v>
      </c>
      <c r="K67" s="197"/>
      <c r="L67" s="197"/>
      <c r="M67" s="197" t="s">
        <v>15</v>
      </c>
      <c r="N67" s="283"/>
      <c r="O67" s="43"/>
    </row>
    <row r="68" spans="1:15" ht="12.75">
      <c r="A68" s="282">
        <v>59</v>
      </c>
      <c r="B68" s="197" t="s">
        <v>130</v>
      </c>
      <c r="C68" s="197" t="s">
        <v>105</v>
      </c>
      <c r="D68" s="250">
        <v>66408</v>
      </c>
      <c r="E68" s="197" t="s">
        <v>53</v>
      </c>
      <c r="F68" s="197" t="s">
        <v>33</v>
      </c>
      <c r="G68" s="197" t="s">
        <v>401</v>
      </c>
      <c r="H68" s="197"/>
      <c r="I68" s="197"/>
      <c r="J68" s="197"/>
      <c r="K68" s="197"/>
      <c r="L68" s="197"/>
      <c r="M68" s="197"/>
      <c r="N68" s="283" t="s">
        <v>15</v>
      </c>
      <c r="O68" s="43"/>
    </row>
    <row r="69" spans="1:15" ht="12.75">
      <c r="A69" s="282">
        <v>60</v>
      </c>
      <c r="B69" s="197" t="s">
        <v>410</v>
      </c>
      <c r="C69" s="197" t="s">
        <v>402</v>
      </c>
      <c r="D69" s="250">
        <v>61371</v>
      </c>
      <c r="E69" s="197" t="s">
        <v>31</v>
      </c>
      <c r="F69" s="197" t="s">
        <v>297</v>
      </c>
      <c r="G69" s="197" t="s">
        <v>403</v>
      </c>
      <c r="H69" s="197"/>
      <c r="I69" s="197" t="s">
        <v>15</v>
      </c>
      <c r="J69" s="197"/>
      <c r="K69" s="197"/>
      <c r="L69" s="197"/>
      <c r="M69" s="197" t="s">
        <v>15</v>
      </c>
      <c r="N69" s="283"/>
      <c r="O69" s="43"/>
    </row>
    <row r="70" spans="1:15" ht="12.75">
      <c r="A70" s="282">
        <v>61</v>
      </c>
      <c r="B70" s="197" t="s">
        <v>118</v>
      </c>
      <c r="C70" s="197" t="s">
        <v>104</v>
      </c>
      <c r="D70" s="250">
        <v>17072</v>
      </c>
      <c r="E70" s="197" t="s">
        <v>52</v>
      </c>
      <c r="F70" s="197" t="s">
        <v>160</v>
      </c>
      <c r="G70" s="197" t="s">
        <v>391</v>
      </c>
      <c r="H70" s="197"/>
      <c r="I70" s="197" t="s">
        <v>15</v>
      </c>
      <c r="J70" s="197" t="s">
        <v>15</v>
      </c>
      <c r="K70" s="197"/>
      <c r="L70" s="197"/>
      <c r="M70" s="197" t="s">
        <v>15</v>
      </c>
      <c r="N70" s="283"/>
      <c r="O70" s="43"/>
    </row>
    <row r="71" spans="1:15" ht="12.75">
      <c r="A71" s="282">
        <v>62</v>
      </c>
      <c r="B71" s="197" t="s">
        <v>299</v>
      </c>
      <c r="C71" s="197" t="s">
        <v>298</v>
      </c>
      <c r="D71" s="250">
        <v>62130</v>
      </c>
      <c r="E71" s="197" t="s">
        <v>300</v>
      </c>
      <c r="F71" s="197" t="s">
        <v>301</v>
      </c>
      <c r="G71" s="197" t="s">
        <v>404</v>
      </c>
      <c r="H71" s="197"/>
      <c r="I71" s="197" t="s">
        <v>15</v>
      </c>
      <c r="J71" s="197"/>
      <c r="K71" s="197" t="s">
        <v>15</v>
      </c>
      <c r="L71" s="197"/>
      <c r="M71" s="197" t="s">
        <v>15</v>
      </c>
      <c r="N71" s="283"/>
      <c r="O71" s="43"/>
    </row>
    <row r="72" spans="1:15" ht="12.75">
      <c r="A72" s="282">
        <v>63</v>
      </c>
      <c r="B72" s="197" t="s">
        <v>302</v>
      </c>
      <c r="C72" s="197" t="s">
        <v>271</v>
      </c>
      <c r="D72" s="250">
        <v>68803</v>
      </c>
      <c r="E72" s="197" t="s">
        <v>31</v>
      </c>
      <c r="F72" s="197" t="s">
        <v>303</v>
      </c>
      <c r="G72" s="197" t="s">
        <v>409</v>
      </c>
      <c r="H72" s="197"/>
      <c r="I72" s="197" t="s">
        <v>15</v>
      </c>
      <c r="J72" s="197" t="s">
        <v>15</v>
      </c>
      <c r="K72" s="197"/>
      <c r="L72" s="197"/>
      <c r="M72" s="197" t="s">
        <v>15</v>
      </c>
      <c r="N72" s="283"/>
      <c r="O72" s="43"/>
    </row>
    <row r="73" spans="1:15" ht="12.75">
      <c r="A73" s="282">
        <v>64</v>
      </c>
      <c r="B73" s="197" t="s">
        <v>126</v>
      </c>
      <c r="C73" s="197" t="s">
        <v>311</v>
      </c>
      <c r="D73" s="250" t="s">
        <v>339</v>
      </c>
      <c r="E73" s="197" t="s">
        <v>27</v>
      </c>
      <c r="F73" s="197" t="s">
        <v>312</v>
      </c>
      <c r="G73" s="197" t="s">
        <v>396</v>
      </c>
      <c r="H73" s="197"/>
      <c r="I73" s="197"/>
      <c r="J73" s="197" t="s">
        <v>15</v>
      </c>
      <c r="K73" s="197"/>
      <c r="L73" s="197"/>
      <c r="M73" s="197"/>
      <c r="N73" s="283"/>
      <c r="O73" s="43"/>
    </row>
    <row r="74" spans="1:15" ht="13.5" thickBot="1">
      <c r="A74" s="284">
        <v>65</v>
      </c>
      <c r="B74" s="199" t="s">
        <v>126</v>
      </c>
      <c r="C74" s="199" t="s">
        <v>103</v>
      </c>
      <c r="D74" s="251">
        <v>24372</v>
      </c>
      <c r="E74" s="199" t="s">
        <v>27</v>
      </c>
      <c r="F74" s="199" t="s">
        <v>313</v>
      </c>
      <c r="G74" s="199" t="s">
        <v>396</v>
      </c>
      <c r="H74" s="199"/>
      <c r="I74" s="199"/>
      <c r="J74" s="199" t="s">
        <v>15</v>
      </c>
      <c r="K74" s="199"/>
      <c r="L74" s="199"/>
      <c r="M74" s="199"/>
      <c r="N74" s="285"/>
      <c r="O74" s="43"/>
    </row>
    <row r="75" spans="1:15" ht="12.75">
      <c r="A75" s="240"/>
      <c r="B75" s="4"/>
      <c r="C75" s="4"/>
      <c r="D75" s="4"/>
      <c r="E75" s="4"/>
      <c r="F75" s="4"/>
      <c r="G75" s="4"/>
      <c r="H75" s="200"/>
      <c r="I75" s="200"/>
      <c r="J75" s="200"/>
      <c r="K75" s="200"/>
      <c r="L75" s="200"/>
      <c r="M75" s="200"/>
      <c r="N75" s="200"/>
      <c r="O75" s="43"/>
    </row>
    <row r="76" spans="1:15" ht="12.75">
      <c r="A76" s="240"/>
      <c r="B76" s="4"/>
      <c r="C76" s="4"/>
      <c r="D76" s="4"/>
      <c r="E76" s="4"/>
      <c r="F76" s="4"/>
      <c r="G76" s="4"/>
      <c r="H76" s="200"/>
      <c r="I76" s="200"/>
      <c r="J76" s="200"/>
      <c r="K76" s="200"/>
      <c r="L76" s="200"/>
      <c r="M76" s="200"/>
      <c r="N76" s="200"/>
      <c r="O76" s="43"/>
    </row>
    <row r="77" spans="1:15" ht="12.75">
      <c r="A77" s="240"/>
      <c r="B77" s="4"/>
      <c r="C77" s="4"/>
      <c r="D77" s="4"/>
      <c r="E77" s="4"/>
      <c r="F77" s="4"/>
      <c r="G77" s="4"/>
      <c r="H77" s="200"/>
      <c r="I77" s="200"/>
      <c r="J77" s="200"/>
      <c r="K77" s="200"/>
      <c r="L77" s="200"/>
      <c r="M77" s="200"/>
      <c r="N77" s="200"/>
      <c r="O77" s="43"/>
    </row>
    <row r="78" spans="1:15" ht="12.75">
      <c r="A78" s="50" t="s">
        <v>56</v>
      </c>
      <c r="B78" s="51"/>
      <c r="C78" s="51"/>
      <c r="E78"/>
      <c r="F78" s="10" t="s">
        <v>68</v>
      </c>
      <c r="G78" s="48"/>
      <c r="H78" s="33"/>
      <c r="I78" s="120" t="s">
        <v>62</v>
      </c>
      <c r="J78" s="20"/>
      <c r="K78" s="262"/>
      <c r="L78" s="200"/>
      <c r="M78" s="200"/>
      <c r="N78" s="200"/>
      <c r="O78" s="43"/>
    </row>
    <row r="79" spans="1:15" ht="12.75">
      <c r="A79" s="10" t="s">
        <v>367</v>
      </c>
      <c r="B79" s="11"/>
      <c r="C79" s="11"/>
      <c r="E79"/>
      <c r="F79" s="10" t="s">
        <v>366</v>
      </c>
      <c r="G79" s="48"/>
      <c r="H79"/>
      <c r="I79" s="33" t="s">
        <v>405</v>
      </c>
      <c r="J79" s="20"/>
      <c r="K79" s="262"/>
      <c r="L79" s="200"/>
      <c r="M79" s="200"/>
      <c r="N79" s="200"/>
      <c r="O79" s="43"/>
    </row>
    <row r="80" spans="1:15" ht="12.75">
      <c r="A80" s="10" t="s">
        <v>368</v>
      </c>
      <c r="B80" s="10"/>
      <c r="C80" s="10"/>
      <c r="E80"/>
      <c r="F80" s="10" t="s">
        <v>370</v>
      </c>
      <c r="G80" s="47"/>
      <c r="H80" s="120"/>
      <c r="I80" s="120"/>
      <c r="J80" s="120"/>
      <c r="K80" s="262"/>
      <c r="L80" s="200"/>
      <c r="M80" s="200"/>
      <c r="N80" s="200"/>
      <c r="O80" s="43"/>
    </row>
    <row r="81" spans="1:15" ht="12.75">
      <c r="A81" s="10" t="s">
        <v>369</v>
      </c>
      <c r="B81" s="10"/>
      <c r="C81" s="10"/>
      <c r="E81"/>
      <c r="F81" s="10" t="s">
        <v>371</v>
      </c>
      <c r="G81" s="47"/>
      <c r="H81" s="33"/>
      <c r="I81" s="33" t="s">
        <v>63</v>
      </c>
      <c r="J81" s="33"/>
      <c r="K81" s="262"/>
      <c r="L81" s="200"/>
      <c r="M81" s="200"/>
      <c r="N81" s="200"/>
      <c r="O81" s="43"/>
    </row>
    <row r="82" spans="6:15" ht="12.75">
      <c r="F82"/>
      <c r="G82"/>
      <c r="H82" s="6"/>
      <c r="I82" s="6"/>
      <c r="N82" s="44"/>
      <c r="O82" s="44"/>
    </row>
    <row r="83" spans="6:15" ht="12.75">
      <c r="F83"/>
      <c r="G83"/>
      <c r="H83" s="6"/>
      <c r="I83" s="6"/>
      <c r="N83" s="44"/>
      <c r="O83" s="44"/>
    </row>
    <row r="84" spans="6:15" ht="12.75">
      <c r="F84"/>
      <c r="G84"/>
      <c r="H84" s="6"/>
      <c r="I84" s="6"/>
      <c r="N84" s="44"/>
      <c r="O84" s="44"/>
    </row>
    <row r="85" spans="6:15" ht="12.75">
      <c r="F85"/>
      <c r="G85"/>
      <c r="H85" s="6"/>
      <c r="I85" s="6"/>
      <c r="N85" s="44"/>
      <c r="O85" s="44"/>
    </row>
    <row r="86" spans="6:15" ht="12.75">
      <c r="F86"/>
      <c r="G86"/>
      <c r="H86" s="6"/>
      <c r="I86" s="6"/>
      <c r="N86" s="29"/>
      <c r="O86" s="32"/>
    </row>
    <row r="87" spans="6:15" ht="12.75">
      <c r="F87"/>
      <c r="G87"/>
      <c r="H87" s="6"/>
      <c r="I87" s="6"/>
      <c r="N87" s="29"/>
      <c r="O87" s="32"/>
    </row>
    <row r="88" spans="6:15" ht="12.75">
      <c r="F88"/>
      <c r="G88"/>
      <c r="H88" s="6"/>
      <c r="I88" s="6"/>
      <c r="N88" s="29"/>
      <c r="O88" s="32"/>
    </row>
    <row r="89" spans="6:15" ht="12.75">
      <c r="F89"/>
      <c r="G89"/>
      <c r="H89" s="6"/>
      <c r="I89" s="6"/>
      <c r="N89" s="29"/>
      <c r="O89" s="32"/>
    </row>
    <row r="90" spans="6:15" ht="12.75">
      <c r="F90"/>
      <c r="G90"/>
      <c r="H90" s="6"/>
      <c r="I90" s="6"/>
      <c r="N90" s="29"/>
      <c r="O90" s="32"/>
    </row>
    <row r="91" spans="6:15" ht="12.75">
      <c r="F91"/>
      <c r="G91"/>
      <c r="H91" s="6"/>
      <c r="I91" s="6"/>
      <c r="N91" s="29"/>
      <c r="O91" s="32"/>
    </row>
    <row r="92" spans="6:15" ht="12.75">
      <c r="F92"/>
      <c r="G92"/>
      <c r="H92" s="6"/>
      <c r="I92" s="6"/>
      <c r="N92" s="29"/>
      <c r="O92" s="32"/>
    </row>
    <row r="93" spans="6:15" ht="12.75">
      <c r="F93"/>
      <c r="G93"/>
      <c r="H93" s="6"/>
      <c r="I93" s="6"/>
      <c r="N93" s="29"/>
      <c r="O93" s="32"/>
    </row>
    <row r="94" spans="6:15" ht="12.75">
      <c r="F94"/>
      <c r="G94"/>
      <c r="H94" s="6"/>
      <c r="I94" s="6"/>
      <c r="N94" s="29"/>
      <c r="O94" s="32"/>
    </row>
    <row r="95" spans="6:15" ht="12.75">
      <c r="F95"/>
      <c r="G95"/>
      <c r="H95" s="6"/>
      <c r="I95" s="6"/>
      <c r="N95" s="29"/>
      <c r="O95" s="32"/>
    </row>
    <row r="96" spans="6:15" ht="12.75">
      <c r="F96"/>
      <c r="G96"/>
      <c r="H96" s="6"/>
      <c r="I96" s="6"/>
      <c r="N96" s="29"/>
      <c r="O96" s="32"/>
    </row>
    <row r="97" spans="6:14" ht="12.75">
      <c r="F97"/>
      <c r="G97"/>
      <c r="H97" s="6"/>
      <c r="I97" s="6"/>
      <c r="N97" s="6"/>
    </row>
    <row r="98" spans="6:14" ht="12.75">
      <c r="F98"/>
      <c r="G98"/>
      <c r="H98" s="6"/>
      <c r="I98" s="6"/>
      <c r="N98" s="6"/>
    </row>
    <row r="99" spans="6:14" ht="12.75">
      <c r="F99"/>
      <c r="G99"/>
      <c r="H99" s="6"/>
      <c r="I99" s="6"/>
      <c r="N99" s="6"/>
    </row>
    <row r="100" spans="6:14" ht="12.75">
      <c r="F100"/>
      <c r="G100"/>
      <c r="H100" s="6"/>
      <c r="I100" s="6"/>
      <c r="N100" s="6"/>
    </row>
    <row r="101" spans="6:14" ht="12.75">
      <c r="F101"/>
      <c r="G101"/>
      <c r="H101" s="6"/>
      <c r="I101" s="6"/>
      <c r="N101" s="6"/>
    </row>
    <row r="102" spans="6:9" ht="12.75">
      <c r="F102"/>
      <c r="G102"/>
      <c r="H102" s="6"/>
      <c r="I102" s="6"/>
    </row>
    <row r="103" spans="6:9" ht="12.75">
      <c r="F103"/>
      <c r="G103"/>
      <c r="H103" s="6"/>
      <c r="I103" s="6"/>
    </row>
    <row r="104" spans="6:9" ht="12.75">
      <c r="F104"/>
      <c r="G104"/>
      <c r="H104" s="6"/>
      <c r="I104" s="6"/>
    </row>
    <row r="105" spans="6:9" ht="12.75">
      <c r="F105"/>
      <c r="G105"/>
      <c r="H105" s="6"/>
      <c r="I105" s="6"/>
    </row>
    <row r="106" spans="6:9" ht="12.75">
      <c r="F106"/>
      <c r="G106"/>
      <c r="H106" s="6"/>
      <c r="I106" s="6"/>
    </row>
    <row r="107" spans="6:9" ht="12.75">
      <c r="F107"/>
      <c r="G107"/>
      <c r="H107" s="6"/>
      <c r="I107" s="6"/>
    </row>
    <row r="108" spans="6:9" ht="12.75">
      <c r="F108"/>
      <c r="G108"/>
      <c r="H108" s="6"/>
      <c r="I108" s="6"/>
    </row>
    <row r="109" spans="6:9" ht="12.75">
      <c r="F109"/>
      <c r="G109"/>
      <c r="H109" s="6"/>
      <c r="I109" s="6"/>
    </row>
    <row r="110" spans="6:9" ht="12.75">
      <c r="F110"/>
      <c r="G110"/>
      <c r="H110" s="6"/>
      <c r="I110" s="6"/>
    </row>
    <row r="111" spans="6:9" ht="12.75">
      <c r="F111"/>
      <c r="G111"/>
      <c r="H111" s="6"/>
      <c r="I111" s="6"/>
    </row>
    <row r="112" spans="6:9" ht="12.75">
      <c r="F112"/>
      <c r="G112"/>
      <c r="H112" s="6"/>
      <c r="I112" s="6"/>
    </row>
    <row r="113" spans="6:9" ht="12.75">
      <c r="F113"/>
      <c r="G113"/>
      <c r="H113" s="6"/>
      <c r="I113" s="6"/>
    </row>
    <row r="114" spans="6:9" ht="12.75">
      <c r="F114"/>
      <c r="G114"/>
      <c r="H114" s="6"/>
      <c r="I114" s="6"/>
    </row>
    <row r="115" spans="6:9" ht="12.75">
      <c r="F115"/>
      <c r="G115"/>
      <c r="H115" s="6"/>
      <c r="I115" s="6"/>
    </row>
    <row r="116" spans="6:9" ht="12.75">
      <c r="F116"/>
      <c r="G116"/>
      <c r="H116" s="6"/>
      <c r="I116" s="6"/>
    </row>
    <row r="117" spans="6:9" ht="12.75">
      <c r="F117"/>
      <c r="G117"/>
      <c r="H117" s="6"/>
      <c r="I117" s="6"/>
    </row>
    <row r="118" spans="6:9" ht="12.75">
      <c r="F118"/>
      <c r="G118"/>
      <c r="H118" s="6"/>
      <c r="I118" s="6"/>
    </row>
    <row r="119" spans="6:9" ht="12.75">
      <c r="F119"/>
      <c r="G119"/>
      <c r="H119" s="6"/>
      <c r="I119" s="6"/>
    </row>
    <row r="120" spans="6:9" ht="12.75">
      <c r="F120"/>
      <c r="G120"/>
      <c r="H120" s="6"/>
      <c r="I120" s="6"/>
    </row>
    <row r="121" spans="6:9" ht="12.75">
      <c r="F121"/>
      <c r="G121"/>
      <c r="H121" s="6"/>
      <c r="I121" s="6"/>
    </row>
    <row r="122" spans="6:9" ht="12.75">
      <c r="F122"/>
      <c r="G122"/>
      <c r="H122" s="6"/>
      <c r="I122" s="6"/>
    </row>
    <row r="123" spans="6:9" ht="12.75">
      <c r="F123"/>
      <c r="G123"/>
      <c r="H123" s="6"/>
      <c r="I123" s="6"/>
    </row>
    <row r="124" spans="6:9" ht="12.75">
      <c r="F124"/>
      <c r="G124"/>
      <c r="H124" s="6"/>
      <c r="I124" s="6"/>
    </row>
    <row r="125" spans="6:9" ht="12.75">
      <c r="F125"/>
      <c r="G125"/>
      <c r="H125" s="6"/>
      <c r="I125" s="6"/>
    </row>
    <row r="126" spans="6:9" ht="12.75">
      <c r="F126"/>
      <c r="G126"/>
      <c r="H126" s="6"/>
      <c r="I126" s="6"/>
    </row>
    <row r="127" spans="6:9" ht="12.75">
      <c r="F127"/>
      <c r="G127"/>
      <c r="H127" s="6"/>
      <c r="I127" s="6"/>
    </row>
    <row r="128" spans="6:9" ht="12.75">
      <c r="F128"/>
      <c r="G128"/>
      <c r="H128" s="6"/>
      <c r="I128" s="6"/>
    </row>
    <row r="129" spans="6:9" ht="12.75">
      <c r="F129"/>
      <c r="G129"/>
      <c r="H129" s="6"/>
      <c r="I129" s="6"/>
    </row>
    <row r="130" spans="6:9" ht="12.75">
      <c r="F130"/>
      <c r="G130"/>
      <c r="H130" s="6"/>
      <c r="I130" s="6"/>
    </row>
    <row r="131" spans="6:9" ht="12.75">
      <c r="F131"/>
      <c r="G131"/>
      <c r="H131" s="6"/>
      <c r="I131" s="6"/>
    </row>
    <row r="132" spans="6:9" ht="12.75">
      <c r="F132"/>
      <c r="G132"/>
      <c r="H132" s="6"/>
      <c r="I132" s="6"/>
    </row>
    <row r="133" spans="6:9" ht="12.75">
      <c r="F133"/>
      <c r="G133"/>
      <c r="H133" s="6"/>
      <c r="I133" s="6"/>
    </row>
    <row r="134" spans="6:9" ht="12.75">
      <c r="F134"/>
      <c r="G134"/>
      <c r="H134" s="6"/>
      <c r="I134" s="6"/>
    </row>
    <row r="135" spans="6:9" ht="12.75">
      <c r="F135"/>
      <c r="G135"/>
      <c r="H135" s="6"/>
      <c r="I135" s="6"/>
    </row>
    <row r="136" spans="6:9" ht="12.75">
      <c r="F136"/>
      <c r="G136"/>
      <c r="H136" s="6"/>
      <c r="I136" s="6"/>
    </row>
    <row r="137" spans="6:9" ht="12.75">
      <c r="F137"/>
      <c r="G137"/>
      <c r="H137" s="6"/>
      <c r="I137" s="6"/>
    </row>
    <row r="138" spans="6:9" ht="12.75">
      <c r="F138"/>
      <c r="G138"/>
      <c r="H138" s="6"/>
      <c r="I138" s="6"/>
    </row>
    <row r="139" spans="6:9" ht="12.75">
      <c r="F139"/>
      <c r="G139"/>
      <c r="H139" s="6"/>
      <c r="I139" s="6"/>
    </row>
    <row r="140" spans="6:9" ht="12.75">
      <c r="F140"/>
      <c r="G140"/>
      <c r="H140" s="6"/>
      <c r="I140" s="6"/>
    </row>
    <row r="141" spans="6:9" ht="12.75">
      <c r="F141"/>
      <c r="G141"/>
      <c r="H141" s="6"/>
      <c r="I141" s="6"/>
    </row>
    <row r="142" spans="6:9" ht="12.75">
      <c r="F142"/>
      <c r="G142"/>
      <c r="H142" s="6"/>
      <c r="I142" s="6"/>
    </row>
    <row r="143" spans="6:9" ht="12.75">
      <c r="F143"/>
      <c r="G143"/>
      <c r="H143" s="6"/>
      <c r="I143" s="6"/>
    </row>
    <row r="144" spans="6:9" ht="12.75">
      <c r="F144"/>
      <c r="G144"/>
      <c r="H144" s="6"/>
      <c r="I144" s="6"/>
    </row>
    <row r="145" spans="6:9" ht="12.75">
      <c r="F145"/>
      <c r="G145"/>
      <c r="H145" s="6"/>
      <c r="I145" s="6"/>
    </row>
    <row r="146" spans="6:9" ht="12.75">
      <c r="F146"/>
      <c r="G146"/>
      <c r="H146" s="6"/>
      <c r="I146" s="6"/>
    </row>
    <row r="147" spans="6:9" ht="12.75">
      <c r="F147"/>
      <c r="G147"/>
      <c r="H147" s="6"/>
      <c r="I147" s="6"/>
    </row>
    <row r="148" spans="6:9" ht="12.75">
      <c r="F148"/>
      <c r="G148"/>
      <c r="H148" s="6"/>
      <c r="I148" s="6"/>
    </row>
    <row r="149" spans="6:9" ht="12.75">
      <c r="F149"/>
      <c r="G149"/>
      <c r="H149" s="6"/>
      <c r="I149" s="6"/>
    </row>
    <row r="150" spans="6:9" ht="12.75">
      <c r="F150"/>
      <c r="G150"/>
      <c r="H150" s="6"/>
      <c r="I150" s="6"/>
    </row>
    <row r="151" spans="6:9" ht="12.75">
      <c r="F151"/>
      <c r="G151"/>
      <c r="H151" s="6"/>
      <c r="I151" s="6"/>
    </row>
    <row r="152" spans="6:9" ht="12.75">
      <c r="F152"/>
      <c r="G152"/>
      <c r="H152" s="6"/>
      <c r="I152" s="6"/>
    </row>
    <row r="153" spans="6:9" ht="12.75">
      <c r="F153"/>
      <c r="G153"/>
      <c r="H153" s="6"/>
      <c r="I153" s="6"/>
    </row>
    <row r="154" spans="6:9" ht="12.75">
      <c r="F154"/>
      <c r="G154"/>
      <c r="H154" s="6"/>
      <c r="I154" s="6"/>
    </row>
    <row r="155" spans="6:9" ht="12.75">
      <c r="F155"/>
      <c r="G155"/>
      <c r="H155" s="6"/>
      <c r="I155" s="6"/>
    </row>
    <row r="156" spans="6:9" ht="12.75">
      <c r="F156"/>
      <c r="G156"/>
      <c r="H156" s="6"/>
      <c r="I156" s="6"/>
    </row>
    <row r="157" spans="6:9" ht="12.75">
      <c r="F157"/>
      <c r="G157"/>
      <c r="H157" s="6"/>
      <c r="I157" s="6"/>
    </row>
    <row r="158" spans="6:9" ht="12.75">
      <c r="F158"/>
      <c r="G158"/>
      <c r="H158" s="6"/>
      <c r="I158" s="6"/>
    </row>
    <row r="159" spans="6:9" ht="12.75">
      <c r="F159"/>
      <c r="G159"/>
      <c r="H159" s="6"/>
      <c r="I159" s="6"/>
    </row>
    <row r="160" spans="6:9" ht="12.75">
      <c r="F160"/>
      <c r="G160"/>
      <c r="H160" s="6"/>
      <c r="I160" s="6"/>
    </row>
    <row r="161" spans="6:9" ht="12.75">
      <c r="F161"/>
      <c r="G161"/>
      <c r="H161" s="6"/>
      <c r="I161" s="6"/>
    </row>
    <row r="162" spans="6:9" ht="12.75">
      <c r="F162"/>
      <c r="G162"/>
      <c r="H162" s="6"/>
      <c r="I162" s="6"/>
    </row>
    <row r="163" spans="6:9" ht="12.75">
      <c r="F163"/>
      <c r="G163"/>
      <c r="H163" s="6"/>
      <c r="I163" s="6"/>
    </row>
    <row r="164" spans="6:9" ht="12.75">
      <c r="F164"/>
      <c r="G164"/>
      <c r="H164" s="6"/>
      <c r="I164" s="6"/>
    </row>
    <row r="165" spans="6:9" ht="12.75">
      <c r="F165"/>
      <c r="G165"/>
      <c r="H165" s="6"/>
      <c r="I165" s="6"/>
    </row>
    <row r="166" spans="6:9" ht="12.75">
      <c r="F166"/>
      <c r="G166"/>
      <c r="H166" s="6"/>
      <c r="I166" s="6"/>
    </row>
    <row r="167" spans="6:9" ht="12.75">
      <c r="F167"/>
      <c r="G167"/>
      <c r="H167" s="6"/>
      <c r="I167" s="6"/>
    </row>
    <row r="168" spans="6:9" ht="12.75">
      <c r="F168"/>
      <c r="G168"/>
      <c r="H168" s="6"/>
      <c r="I168" s="6"/>
    </row>
    <row r="169" spans="6:9" ht="12.75">
      <c r="F169"/>
      <c r="G169"/>
      <c r="H169" s="6"/>
      <c r="I169" s="6"/>
    </row>
    <row r="170" spans="6:9" ht="12.75">
      <c r="F170"/>
      <c r="G170"/>
      <c r="H170" s="6"/>
      <c r="I170" s="6"/>
    </row>
    <row r="171" spans="6:9" ht="12.75">
      <c r="F171"/>
      <c r="G171"/>
      <c r="H171" s="6"/>
      <c r="I171" s="6"/>
    </row>
    <row r="172" spans="6:9" ht="12.75">
      <c r="F172"/>
      <c r="G172"/>
      <c r="H172" s="6"/>
      <c r="I172" s="6"/>
    </row>
    <row r="173" spans="6:9" ht="12.75">
      <c r="F173"/>
      <c r="G173"/>
      <c r="H173" s="6"/>
      <c r="I173" s="6"/>
    </row>
    <row r="174" spans="6:9" ht="12.75">
      <c r="F174"/>
      <c r="G174"/>
      <c r="H174" s="6"/>
      <c r="I174" s="6"/>
    </row>
    <row r="175" spans="6:9" ht="12.75">
      <c r="F175"/>
      <c r="G175"/>
      <c r="H175" s="6"/>
      <c r="I175" s="6"/>
    </row>
    <row r="176" spans="6:9" ht="12.75">
      <c r="F176"/>
      <c r="G176"/>
      <c r="H176" s="6"/>
      <c r="I176" s="6"/>
    </row>
    <row r="177" spans="6:9" ht="12.75">
      <c r="F177"/>
      <c r="G177"/>
      <c r="H177" s="6"/>
      <c r="I177" s="6"/>
    </row>
    <row r="178" spans="6:9" ht="12.75">
      <c r="F178"/>
      <c r="G178"/>
      <c r="H178" s="6"/>
      <c r="I178" s="6"/>
    </row>
    <row r="179" spans="6:9" ht="12.75">
      <c r="F179"/>
      <c r="G179"/>
      <c r="H179" s="6"/>
      <c r="I179" s="6"/>
    </row>
    <row r="180" spans="6:9" ht="12.75">
      <c r="F180"/>
      <c r="G180"/>
      <c r="H180" s="6"/>
      <c r="I180" s="6"/>
    </row>
    <row r="181" spans="6:9" ht="12.75">
      <c r="F181"/>
      <c r="G181"/>
      <c r="H181" s="6"/>
      <c r="I181" s="6"/>
    </row>
    <row r="182" spans="6:9" ht="12.75">
      <c r="F182"/>
      <c r="G182"/>
      <c r="H182" s="6"/>
      <c r="I182" s="6"/>
    </row>
    <row r="183" spans="6:9" ht="12.75">
      <c r="F183"/>
      <c r="G183"/>
      <c r="H183" s="6"/>
      <c r="I183" s="6"/>
    </row>
    <row r="184" spans="6:9" ht="12.75">
      <c r="F184"/>
      <c r="G184"/>
      <c r="H184" s="6"/>
      <c r="I184" s="6"/>
    </row>
    <row r="185" spans="6:9" ht="12.75">
      <c r="F185"/>
      <c r="G185"/>
      <c r="H185" s="6"/>
      <c r="I185" s="6"/>
    </row>
    <row r="186" spans="6:9" ht="12.75">
      <c r="F186"/>
      <c r="G186"/>
      <c r="H186" s="6"/>
      <c r="I186" s="6"/>
    </row>
    <row r="187" spans="6:9" ht="12.75">
      <c r="F187"/>
      <c r="G187"/>
      <c r="H187" s="6"/>
      <c r="I187" s="6"/>
    </row>
    <row r="188" spans="6:9" ht="12.75">
      <c r="F188"/>
      <c r="G188"/>
      <c r="H188" s="6"/>
      <c r="I188" s="6"/>
    </row>
    <row r="189" spans="6:9" ht="12.75">
      <c r="F189"/>
      <c r="G189"/>
      <c r="H189" s="6"/>
      <c r="I189" s="6"/>
    </row>
    <row r="190" spans="6:9" ht="12.75">
      <c r="F190"/>
      <c r="G190"/>
      <c r="H190" s="6"/>
      <c r="I190" s="6"/>
    </row>
    <row r="191" spans="6:9" ht="12.75">
      <c r="F191"/>
      <c r="G191"/>
      <c r="H191" s="6"/>
      <c r="I191" s="6"/>
    </row>
    <row r="192" spans="6:9" ht="12.75">
      <c r="F192"/>
      <c r="G192"/>
      <c r="H192" s="6"/>
      <c r="I192" s="6"/>
    </row>
    <row r="193" spans="6:9" ht="12.75">
      <c r="F193"/>
      <c r="G193"/>
      <c r="H193" s="6"/>
      <c r="I193" s="6"/>
    </row>
    <row r="194" spans="6:9" ht="12.75">
      <c r="F194"/>
      <c r="G194"/>
      <c r="H194" s="6"/>
      <c r="I194" s="6"/>
    </row>
    <row r="195" spans="6:9" ht="12.75">
      <c r="F195"/>
      <c r="G195"/>
      <c r="H195" s="6"/>
      <c r="I195" s="6"/>
    </row>
    <row r="196" spans="6:9" ht="12.75">
      <c r="F196"/>
      <c r="G196"/>
      <c r="H196" s="6"/>
      <c r="I196" s="6"/>
    </row>
    <row r="197" spans="6:9" ht="12.75">
      <c r="F197"/>
      <c r="G197"/>
      <c r="H197" s="6"/>
      <c r="I197" s="6"/>
    </row>
    <row r="198" spans="6:9" ht="12.75">
      <c r="F198"/>
      <c r="G198"/>
      <c r="H198" s="6"/>
      <c r="I198" s="6"/>
    </row>
    <row r="199" spans="6:9" ht="12.75">
      <c r="F199"/>
      <c r="G199"/>
      <c r="H199" s="6"/>
      <c r="I199" s="6"/>
    </row>
    <row r="200" spans="6:9" ht="12.75">
      <c r="F200"/>
      <c r="G200"/>
      <c r="H200" s="6"/>
      <c r="I200" s="6"/>
    </row>
  </sheetData>
  <sheetProtection/>
  <conditionalFormatting sqref="A67:E72 A14:A60 B17:G17 B45:G46 B20:G22 B18:C19 E18:G19 B14:C16 E14:G16 B24:G26 B23:C23 E23:G23 B29:G32 B27:C28 E27:G28 B33:C38 B41:C43 B50:G51 B47:C49 E47:G49 B53:G53 B52:C52 E52:G52 B55:G55 B54:C54 E54:G54 B60:G60 A61:C66 E61:E66 E33:G44 B56:C59 E56:G59 A75:E77 A73:C74 E73:E74">
    <cfRule type="cellIs" priority="19" dxfId="20" operator="equal" stopIfTrue="1">
      <formula>TRUE</formula>
    </cfRule>
  </conditionalFormatting>
  <conditionalFormatting sqref="F71:F77 F61:F69">
    <cfRule type="cellIs" priority="14" dxfId="20" operator="equal" stopIfTrue="1">
      <formula>TRUE</formula>
    </cfRule>
  </conditionalFormatting>
  <conditionalFormatting sqref="G68:G77 G61:G66">
    <cfRule type="cellIs" priority="12" dxfId="20" operator="equal" stopIfTrue="1">
      <formula>TRUE</formula>
    </cfRule>
  </conditionalFormatting>
  <conditionalFormatting sqref="F70">
    <cfRule type="cellIs" priority="10" dxfId="20" operator="equal" stopIfTrue="1">
      <formula>TRUE</formula>
    </cfRule>
  </conditionalFormatting>
  <conditionalFormatting sqref="G67">
    <cfRule type="cellIs" priority="9" dxfId="20" operator="equal" stopIfTrue="1">
      <formula>TRUE</formula>
    </cfRule>
  </conditionalFormatting>
  <conditionalFormatting sqref="B44:C44 B39:C40">
    <cfRule type="cellIs" priority="6" dxfId="20" operator="equal" stopIfTrue="1">
      <formula>TRUE</formula>
    </cfRule>
  </conditionalFormatting>
  <conditionalFormatting sqref="D40">
    <cfRule type="cellIs" priority="2" dxfId="20" operator="equal" stopIfTrue="1">
      <formula>TRUE</formula>
    </cfRule>
  </conditionalFormatting>
  <conditionalFormatting sqref="D62">
    <cfRule type="cellIs" priority="1" dxfId="20" operator="equal" stopIfTrue="1">
      <formula>TRUE</formula>
    </cfRule>
  </conditionalFormatting>
  <hyperlinks>
    <hyperlink ref="A5" r:id="rId1" display="../36 Pokal/www.komarov.vesolje.net"/>
  </hyperlinks>
  <printOptions/>
  <pageMargins left="0.75" right="0.75" top="0.32" bottom="0.32" header="0" footer="0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5">
      <selection activeCell="M36" sqref="M36"/>
    </sheetView>
  </sheetViews>
  <sheetFormatPr defaultColWidth="9.140625" defaultRowHeight="12.75"/>
  <cols>
    <col min="1" max="1" width="7.8515625" style="0" customWidth="1"/>
    <col min="2" max="2" width="5.8515625" style="6" customWidth="1"/>
    <col min="3" max="3" width="13.421875" style="6" bestFit="1" customWidth="1"/>
    <col min="4" max="4" width="12.140625" style="6" bestFit="1" customWidth="1"/>
    <col min="5" max="5" width="6.7109375" style="6" bestFit="1" customWidth="1"/>
    <col min="6" max="6" width="9.421875" style="6" bestFit="1" customWidth="1"/>
    <col min="7" max="7" width="12.140625" style="6" bestFit="1" customWidth="1"/>
    <col min="8" max="10" width="8.00390625" style="6" customWidth="1"/>
    <col min="11" max="11" width="8.8515625" style="0" customWidth="1"/>
  </cols>
  <sheetData>
    <row r="1" spans="1:7" ht="17.25">
      <c r="A1" s="2" t="s">
        <v>232</v>
      </c>
      <c r="B1"/>
      <c r="C1"/>
      <c r="D1"/>
      <c r="E1"/>
      <c r="G1"/>
    </row>
    <row r="2" spans="1:7" ht="12.75">
      <c r="A2" s="1" t="s">
        <v>3</v>
      </c>
      <c r="B2"/>
      <c r="C2"/>
      <c r="D2"/>
      <c r="E2"/>
      <c r="G2"/>
    </row>
    <row r="3" spans="1:7" ht="12.75">
      <c r="A3" s="1" t="s">
        <v>233</v>
      </c>
      <c r="B3"/>
      <c r="C3"/>
      <c r="D3"/>
      <c r="E3"/>
      <c r="G3"/>
    </row>
    <row r="4" spans="1:7" ht="12.75">
      <c r="A4" s="149" t="s">
        <v>25</v>
      </c>
      <c r="B4"/>
      <c r="C4"/>
      <c r="D4"/>
      <c r="E4"/>
      <c r="G4"/>
    </row>
    <row r="5" spans="1:7" ht="12.75">
      <c r="A5" s="149"/>
      <c r="B5"/>
      <c r="C5"/>
      <c r="D5"/>
      <c r="E5"/>
      <c r="G5"/>
    </row>
    <row r="6" spans="1:7" ht="12.75">
      <c r="A6" s="149"/>
      <c r="B6"/>
      <c r="C6"/>
      <c r="D6"/>
      <c r="E6"/>
      <c r="G6"/>
    </row>
    <row r="7" ht="18">
      <c r="F7" s="55" t="s">
        <v>194</v>
      </c>
    </row>
    <row r="8" ht="13.5" thickBot="1"/>
    <row r="9" spans="1:11" s="6" customFormat="1" ht="13.5" thickBot="1">
      <c r="A9" s="167" t="s">
        <v>5</v>
      </c>
      <c r="B9" s="125" t="s">
        <v>6</v>
      </c>
      <c r="C9" s="125" t="s">
        <v>80</v>
      </c>
      <c r="D9" s="125" t="s">
        <v>79</v>
      </c>
      <c r="E9" s="125" t="s">
        <v>225</v>
      </c>
      <c r="F9" s="125" t="s">
        <v>30</v>
      </c>
      <c r="G9" s="125" t="s">
        <v>159</v>
      </c>
      <c r="H9" s="125" t="s">
        <v>0</v>
      </c>
      <c r="I9" s="125" t="s">
        <v>1</v>
      </c>
      <c r="J9" s="125" t="s">
        <v>2</v>
      </c>
      <c r="K9" s="168" t="s">
        <v>7</v>
      </c>
    </row>
    <row r="10" spans="1:11" ht="12.75">
      <c r="A10" s="275">
        <v>1</v>
      </c>
      <c r="B10" s="272">
        <v>3</v>
      </c>
      <c r="C10" s="273" t="s">
        <v>230</v>
      </c>
      <c r="D10" s="273" t="s">
        <v>229</v>
      </c>
      <c r="E10" s="272">
        <v>85413</v>
      </c>
      <c r="F10" s="273" t="s">
        <v>198</v>
      </c>
      <c r="G10" s="273" t="s">
        <v>231</v>
      </c>
      <c r="H10" s="274">
        <v>300</v>
      </c>
      <c r="I10" s="274">
        <v>300</v>
      </c>
      <c r="J10" s="274">
        <v>300</v>
      </c>
      <c r="K10" s="170">
        <f aca="true" t="shared" si="0" ref="K10:K27">H10+I10+J10</f>
        <v>900</v>
      </c>
    </row>
    <row r="11" spans="1:11" ht="12.75">
      <c r="A11" s="276">
        <v>2</v>
      </c>
      <c r="B11" s="250">
        <v>28</v>
      </c>
      <c r="C11" s="197" t="s">
        <v>138</v>
      </c>
      <c r="D11" s="197" t="s">
        <v>137</v>
      </c>
      <c r="E11" s="250">
        <v>76181</v>
      </c>
      <c r="F11" s="197" t="s">
        <v>27</v>
      </c>
      <c r="G11" s="197" t="s">
        <v>70</v>
      </c>
      <c r="H11" s="196">
        <v>223</v>
      </c>
      <c r="I11" s="196">
        <v>300</v>
      </c>
      <c r="J11" s="196">
        <v>290</v>
      </c>
      <c r="K11" s="171">
        <f t="shared" si="0"/>
        <v>813</v>
      </c>
    </row>
    <row r="12" spans="1:11" ht="12.75">
      <c r="A12" s="276">
        <v>3</v>
      </c>
      <c r="B12" s="250">
        <v>38</v>
      </c>
      <c r="C12" s="197" t="s">
        <v>224</v>
      </c>
      <c r="D12" s="197" t="s">
        <v>363</v>
      </c>
      <c r="E12" s="250">
        <v>76174</v>
      </c>
      <c r="F12" s="197" t="s">
        <v>67</v>
      </c>
      <c r="G12" s="197" t="s">
        <v>166</v>
      </c>
      <c r="H12" s="196">
        <v>212</v>
      </c>
      <c r="I12" s="196">
        <v>300</v>
      </c>
      <c r="J12" s="196">
        <v>300</v>
      </c>
      <c r="K12" s="171">
        <f t="shared" si="0"/>
        <v>812</v>
      </c>
    </row>
    <row r="13" spans="1:11" ht="12.75">
      <c r="A13" s="277">
        <v>4</v>
      </c>
      <c r="B13" s="250">
        <v>48</v>
      </c>
      <c r="C13" s="197" t="s">
        <v>134</v>
      </c>
      <c r="D13" s="197" t="s">
        <v>133</v>
      </c>
      <c r="E13" s="250">
        <v>76176</v>
      </c>
      <c r="F13" s="197" t="s">
        <v>27</v>
      </c>
      <c r="G13" s="197" t="s">
        <v>90</v>
      </c>
      <c r="H13" s="196">
        <v>285</v>
      </c>
      <c r="I13" s="196">
        <v>225</v>
      </c>
      <c r="J13" s="196">
        <v>300</v>
      </c>
      <c r="K13" s="181">
        <f t="shared" si="0"/>
        <v>810</v>
      </c>
    </row>
    <row r="14" spans="1:11" ht="12.75">
      <c r="A14" s="186" t="s">
        <v>205</v>
      </c>
      <c r="B14" s="250">
        <v>32</v>
      </c>
      <c r="C14" s="197" t="s">
        <v>216</v>
      </c>
      <c r="D14" s="197" t="s">
        <v>261</v>
      </c>
      <c r="E14" s="250" t="s">
        <v>335</v>
      </c>
      <c r="F14" s="197" t="s">
        <v>27</v>
      </c>
      <c r="G14" s="197" t="s">
        <v>262</v>
      </c>
      <c r="H14" s="196">
        <v>212</v>
      </c>
      <c r="I14" s="196">
        <v>292</v>
      </c>
      <c r="J14" s="196">
        <v>300</v>
      </c>
      <c r="K14" s="181">
        <f t="shared" si="0"/>
        <v>804</v>
      </c>
    </row>
    <row r="15" spans="1:11" ht="12.75">
      <c r="A15" s="186" t="s">
        <v>406</v>
      </c>
      <c r="B15" s="250">
        <v>24</v>
      </c>
      <c r="C15" s="197" t="s">
        <v>246</v>
      </c>
      <c r="D15" s="197" t="s">
        <v>245</v>
      </c>
      <c r="E15" s="250" t="s">
        <v>340</v>
      </c>
      <c r="F15" s="197" t="s">
        <v>27</v>
      </c>
      <c r="G15" s="197" t="s">
        <v>304</v>
      </c>
      <c r="H15" s="196">
        <v>300</v>
      </c>
      <c r="I15" s="196">
        <v>200</v>
      </c>
      <c r="J15" s="196">
        <v>300</v>
      </c>
      <c r="K15" s="181">
        <f t="shared" si="0"/>
        <v>800</v>
      </c>
    </row>
    <row r="16" spans="1:11" ht="12.75">
      <c r="A16" s="286">
        <v>42557</v>
      </c>
      <c r="B16" s="250">
        <v>25</v>
      </c>
      <c r="C16" s="197" t="s">
        <v>216</v>
      </c>
      <c r="D16" s="197" t="s">
        <v>215</v>
      </c>
      <c r="E16" s="250" t="s">
        <v>336</v>
      </c>
      <c r="F16" s="197" t="s">
        <v>27</v>
      </c>
      <c r="G16" s="197" t="s">
        <v>305</v>
      </c>
      <c r="H16" s="196">
        <v>300</v>
      </c>
      <c r="I16" s="196">
        <v>200</v>
      </c>
      <c r="J16" s="196">
        <v>300</v>
      </c>
      <c r="K16" s="181">
        <f t="shared" si="0"/>
        <v>800</v>
      </c>
    </row>
    <row r="17" spans="1:11" ht="12.75">
      <c r="A17" s="277" t="s">
        <v>192</v>
      </c>
      <c r="B17" s="250">
        <v>8</v>
      </c>
      <c r="C17" s="197" t="s">
        <v>142</v>
      </c>
      <c r="D17" s="197" t="s">
        <v>141</v>
      </c>
      <c r="E17" s="250">
        <v>54113</v>
      </c>
      <c r="F17" s="197" t="s">
        <v>158</v>
      </c>
      <c r="G17" s="197" t="s">
        <v>277</v>
      </c>
      <c r="H17" s="196">
        <v>240</v>
      </c>
      <c r="I17" s="196">
        <v>254</v>
      </c>
      <c r="J17" s="196">
        <v>300</v>
      </c>
      <c r="K17" s="181">
        <f t="shared" si="0"/>
        <v>794</v>
      </c>
    </row>
    <row r="18" spans="1:11" ht="12.75">
      <c r="A18" s="277" t="s">
        <v>193</v>
      </c>
      <c r="B18" s="250">
        <v>1</v>
      </c>
      <c r="C18" s="197" t="s">
        <v>223</v>
      </c>
      <c r="D18" s="197" t="s">
        <v>200</v>
      </c>
      <c r="E18" s="250">
        <v>85413</v>
      </c>
      <c r="F18" s="197" t="s">
        <v>198</v>
      </c>
      <c r="G18" s="197" t="s">
        <v>201</v>
      </c>
      <c r="H18" s="196">
        <v>248</v>
      </c>
      <c r="I18" s="196">
        <v>243</v>
      </c>
      <c r="J18" s="196">
        <v>300</v>
      </c>
      <c r="K18" s="181">
        <f t="shared" si="0"/>
        <v>791</v>
      </c>
    </row>
    <row r="19" spans="1:11" ht="12.75">
      <c r="A19" s="277" t="s">
        <v>146</v>
      </c>
      <c r="B19" s="250">
        <v>2</v>
      </c>
      <c r="C19" s="197" t="s">
        <v>121</v>
      </c>
      <c r="D19" s="197" t="s">
        <v>106</v>
      </c>
      <c r="E19" s="250">
        <v>90969</v>
      </c>
      <c r="F19" s="197" t="s">
        <v>198</v>
      </c>
      <c r="G19" s="197" t="s">
        <v>96</v>
      </c>
      <c r="H19" s="196">
        <v>300</v>
      </c>
      <c r="I19" s="196">
        <v>231</v>
      </c>
      <c r="J19" s="196">
        <v>240</v>
      </c>
      <c r="K19" s="181">
        <f t="shared" si="0"/>
        <v>771</v>
      </c>
    </row>
    <row r="20" spans="1:11" ht="12.75">
      <c r="A20" s="277" t="s">
        <v>147</v>
      </c>
      <c r="B20" s="250">
        <v>45</v>
      </c>
      <c r="C20" s="197" t="s">
        <v>258</v>
      </c>
      <c r="D20" s="197" t="s">
        <v>84</v>
      </c>
      <c r="E20" s="250">
        <v>78997</v>
      </c>
      <c r="F20" s="197" t="s">
        <v>67</v>
      </c>
      <c r="G20" s="197" t="s">
        <v>259</v>
      </c>
      <c r="H20" s="196">
        <v>188</v>
      </c>
      <c r="I20" s="196">
        <v>300</v>
      </c>
      <c r="J20" s="196">
        <v>273</v>
      </c>
      <c r="K20" s="181">
        <f t="shared" si="0"/>
        <v>761</v>
      </c>
    </row>
    <row r="21" spans="1:11" ht="12.75">
      <c r="A21" s="277" t="s">
        <v>148</v>
      </c>
      <c r="B21" s="250">
        <v>51</v>
      </c>
      <c r="C21" s="197" t="s">
        <v>162</v>
      </c>
      <c r="D21" s="197" t="s">
        <v>356</v>
      </c>
      <c r="E21" s="250">
        <v>30589</v>
      </c>
      <c r="F21" s="197" t="s">
        <v>52</v>
      </c>
      <c r="G21" s="197" t="s">
        <v>163</v>
      </c>
      <c r="H21" s="196">
        <v>215</v>
      </c>
      <c r="I21" s="196">
        <v>272</v>
      </c>
      <c r="J21" s="196">
        <v>263</v>
      </c>
      <c r="K21" s="181">
        <f t="shared" si="0"/>
        <v>750</v>
      </c>
    </row>
    <row r="22" spans="1:11" ht="12.75">
      <c r="A22" s="277" t="s">
        <v>149</v>
      </c>
      <c r="B22" s="250">
        <v>57</v>
      </c>
      <c r="C22" s="197" t="s">
        <v>361</v>
      </c>
      <c r="D22" s="197" t="s">
        <v>357</v>
      </c>
      <c r="E22" s="250">
        <v>79000</v>
      </c>
      <c r="F22" s="197" t="s">
        <v>27</v>
      </c>
      <c r="G22" s="197" t="s">
        <v>91</v>
      </c>
      <c r="H22" s="196">
        <v>225</v>
      </c>
      <c r="I22" s="196">
        <v>219</v>
      </c>
      <c r="J22" s="196">
        <v>300</v>
      </c>
      <c r="K22" s="181">
        <f t="shared" si="0"/>
        <v>744</v>
      </c>
    </row>
    <row r="23" spans="1:11" ht="12.75">
      <c r="A23" s="277" t="s">
        <v>150</v>
      </c>
      <c r="B23" s="250">
        <v>42</v>
      </c>
      <c r="C23" s="197" t="s">
        <v>228</v>
      </c>
      <c r="D23" s="197" t="s">
        <v>358</v>
      </c>
      <c r="E23" s="250">
        <v>70786</v>
      </c>
      <c r="F23" s="197" t="s">
        <v>67</v>
      </c>
      <c r="G23" s="197" t="s">
        <v>266</v>
      </c>
      <c r="H23" s="196">
        <v>204</v>
      </c>
      <c r="I23" s="196">
        <v>211</v>
      </c>
      <c r="J23" s="196">
        <v>293</v>
      </c>
      <c r="K23" s="181">
        <f t="shared" si="0"/>
        <v>708</v>
      </c>
    </row>
    <row r="24" spans="1:11" ht="12.75">
      <c r="A24" s="277">
        <v>15</v>
      </c>
      <c r="B24" s="250">
        <v>29</v>
      </c>
      <c r="C24" s="197" t="s">
        <v>270</v>
      </c>
      <c r="D24" s="197" t="s">
        <v>364</v>
      </c>
      <c r="E24" s="250">
        <v>90970</v>
      </c>
      <c r="F24" s="197" t="s">
        <v>27</v>
      </c>
      <c r="G24" s="197" t="s">
        <v>307</v>
      </c>
      <c r="H24" s="196">
        <v>117</v>
      </c>
      <c r="I24" s="196">
        <v>268</v>
      </c>
      <c r="J24" s="196">
        <v>300</v>
      </c>
      <c r="K24" s="181">
        <f t="shared" si="0"/>
        <v>685</v>
      </c>
    </row>
    <row r="25" spans="1:11" ht="12.75">
      <c r="A25" s="277">
        <v>16</v>
      </c>
      <c r="B25" s="250">
        <v>26</v>
      </c>
      <c r="C25" s="197" t="s">
        <v>216</v>
      </c>
      <c r="D25" s="197" t="s">
        <v>253</v>
      </c>
      <c r="E25" s="250">
        <v>68485</v>
      </c>
      <c r="F25" s="197" t="s">
        <v>27</v>
      </c>
      <c r="G25" s="197" t="s">
        <v>306</v>
      </c>
      <c r="H25" s="196">
        <v>200</v>
      </c>
      <c r="I25" s="196">
        <v>300</v>
      </c>
      <c r="J25" s="196">
        <v>136</v>
      </c>
      <c r="K25" s="181">
        <f t="shared" si="0"/>
        <v>636</v>
      </c>
    </row>
    <row r="26" spans="1:11" ht="12.75">
      <c r="A26" s="277">
        <v>17</v>
      </c>
      <c r="B26" s="250">
        <v>52</v>
      </c>
      <c r="C26" s="197" t="s">
        <v>164</v>
      </c>
      <c r="D26" s="197" t="s">
        <v>353</v>
      </c>
      <c r="E26" s="250" t="s">
        <v>341</v>
      </c>
      <c r="F26" s="197" t="s">
        <v>52</v>
      </c>
      <c r="G26" s="197" t="s">
        <v>165</v>
      </c>
      <c r="H26" s="196">
        <v>210</v>
      </c>
      <c r="I26" s="196">
        <v>300</v>
      </c>
      <c r="J26" s="196">
        <v>121</v>
      </c>
      <c r="K26" s="181">
        <f t="shared" si="0"/>
        <v>631</v>
      </c>
    </row>
    <row r="27" spans="1:11" ht="12.75">
      <c r="A27" s="277" t="s">
        <v>407</v>
      </c>
      <c r="B27" s="250">
        <v>5</v>
      </c>
      <c r="C27" s="197" t="s">
        <v>115</v>
      </c>
      <c r="D27" s="197" t="s">
        <v>101</v>
      </c>
      <c r="E27" s="250">
        <v>79001</v>
      </c>
      <c r="F27" s="197" t="s">
        <v>158</v>
      </c>
      <c r="G27" s="197" t="s">
        <v>275</v>
      </c>
      <c r="H27" s="196">
        <v>300</v>
      </c>
      <c r="I27" s="196">
        <v>0</v>
      </c>
      <c r="J27" s="196">
        <v>300</v>
      </c>
      <c r="K27" s="181">
        <f t="shared" si="0"/>
        <v>600</v>
      </c>
    </row>
    <row r="28" spans="1:11" ht="12.75">
      <c r="A28" s="277" t="s">
        <v>407</v>
      </c>
      <c r="B28" s="250">
        <v>49</v>
      </c>
      <c r="C28" s="197" t="s">
        <v>132</v>
      </c>
      <c r="D28" s="197" t="s">
        <v>131</v>
      </c>
      <c r="E28" s="250">
        <v>24587</v>
      </c>
      <c r="F28" s="197" t="s">
        <v>27</v>
      </c>
      <c r="G28" s="197" t="s">
        <v>92</v>
      </c>
      <c r="H28" s="196">
        <v>300</v>
      </c>
      <c r="I28" s="196">
        <v>300</v>
      </c>
      <c r="J28" s="196" t="s">
        <v>26</v>
      </c>
      <c r="K28" s="181">
        <f>H28+I28</f>
        <v>600</v>
      </c>
    </row>
    <row r="29" spans="1:11" ht="12.75">
      <c r="A29" s="277" t="s">
        <v>407</v>
      </c>
      <c r="B29" s="250">
        <v>50</v>
      </c>
      <c r="C29" s="197" t="s">
        <v>73</v>
      </c>
      <c r="D29" s="197" t="s">
        <v>74</v>
      </c>
      <c r="E29" s="250" t="s">
        <v>339</v>
      </c>
      <c r="F29" s="197" t="s">
        <v>27</v>
      </c>
      <c r="G29" s="197" t="s">
        <v>139</v>
      </c>
      <c r="H29" s="196">
        <v>300</v>
      </c>
      <c r="I29" s="196">
        <v>300</v>
      </c>
      <c r="J29" s="196" t="s">
        <v>26</v>
      </c>
      <c r="K29" s="181">
        <f>H29+I29</f>
        <v>600</v>
      </c>
    </row>
    <row r="30" spans="1:11" ht="12.75">
      <c r="A30" s="277" t="s">
        <v>407</v>
      </c>
      <c r="B30" s="250">
        <v>53</v>
      </c>
      <c r="C30" s="197" t="s">
        <v>82</v>
      </c>
      <c r="D30" s="197" t="s">
        <v>75</v>
      </c>
      <c r="E30" s="250">
        <v>24536</v>
      </c>
      <c r="F30" s="197" t="s">
        <v>52</v>
      </c>
      <c r="G30" s="197" t="s">
        <v>214</v>
      </c>
      <c r="H30" s="240">
        <v>300</v>
      </c>
      <c r="I30" s="240">
        <v>300</v>
      </c>
      <c r="J30" s="240" t="s">
        <v>26</v>
      </c>
      <c r="K30" s="181">
        <f>H30+I30</f>
        <v>600</v>
      </c>
    </row>
    <row r="31" spans="1:11" ht="12.75">
      <c r="A31" s="277" t="s">
        <v>156</v>
      </c>
      <c r="B31" s="250">
        <v>4</v>
      </c>
      <c r="C31" s="197" t="s">
        <v>124</v>
      </c>
      <c r="D31" s="197" t="s">
        <v>199</v>
      </c>
      <c r="E31" s="250">
        <v>70786</v>
      </c>
      <c r="F31" s="197" t="s">
        <v>198</v>
      </c>
      <c r="G31" s="197" t="s">
        <v>95</v>
      </c>
      <c r="H31" s="240">
        <v>263</v>
      </c>
      <c r="I31" s="240">
        <v>300</v>
      </c>
      <c r="J31" s="240">
        <v>0</v>
      </c>
      <c r="K31" s="181">
        <f>H31+I31+J31</f>
        <v>563</v>
      </c>
    </row>
    <row r="32" spans="1:13" ht="12.75">
      <c r="A32" s="277" t="s">
        <v>180</v>
      </c>
      <c r="B32" s="250">
        <v>40</v>
      </c>
      <c r="C32" s="197" t="s">
        <v>272</v>
      </c>
      <c r="D32" s="197" t="s">
        <v>271</v>
      </c>
      <c r="E32" s="250" t="s">
        <v>338</v>
      </c>
      <c r="F32" s="197" t="s">
        <v>67</v>
      </c>
      <c r="G32" s="197" t="s">
        <v>273</v>
      </c>
      <c r="H32" s="196">
        <v>192</v>
      </c>
      <c r="I32" s="196">
        <v>142</v>
      </c>
      <c r="J32" s="196">
        <v>225</v>
      </c>
      <c r="K32" s="181">
        <f>H32+I32+J32</f>
        <v>559</v>
      </c>
      <c r="L32" s="21"/>
      <c r="M32" s="21"/>
    </row>
    <row r="33" spans="1:13" ht="12.75">
      <c r="A33" s="277" t="s">
        <v>181</v>
      </c>
      <c r="B33" s="250">
        <v>47</v>
      </c>
      <c r="C33" s="197" t="s">
        <v>285</v>
      </c>
      <c r="D33" s="197" t="s">
        <v>352</v>
      </c>
      <c r="E33" s="250">
        <v>24604</v>
      </c>
      <c r="F33" s="197" t="s">
        <v>67</v>
      </c>
      <c r="G33" s="197" t="s">
        <v>286</v>
      </c>
      <c r="H33" s="196">
        <v>0</v>
      </c>
      <c r="I33" s="196">
        <v>300</v>
      </c>
      <c r="J33" s="240">
        <v>235</v>
      </c>
      <c r="K33" s="181">
        <f>H33+I33+J33</f>
        <v>535</v>
      </c>
      <c r="L33" s="21"/>
      <c r="M33" s="21"/>
    </row>
    <row r="34" spans="1:13" ht="12.75">
      <c r="A34" s="277" t="s">
        <v>182</v>
      </c>
      <c r="B34" s="250">
        <v>13</v>
      </c>
      <c r="C34" s="197" t="s">
        <v>122</v>
      </c>
      <c r="D34" s="197" t="s">
        <v>99</v>
      </c>
      <c r="E34" s="250" t="s">
        <v>337</v>
      </c>
      <c r="F34" s="197" t="s">
        <v>158</v>
      </c>
      <c r="G34" s="197" t="s">
        <v>278</v>
      </c>
      <c r="H34" s="196">
        <v>225</v>
      </c>
      <c r="I34" s="196">
        <v>300</v>
      </c>
      <c r="J34" s="196" t="s">
        <v>26</v>
      </c>
      <c r="K34" s="181">
        <f>H34+I34</f>
        <v>525</v>
      </c>
      <c r="L34" s="21"/>
      <c r="M34" s="21"/>
    </row>
    <row r="35" spans="1:13" ht="12.75">
      <c r="A35" s="277" t="s">
        <v>183</v>
      </c>
      <c r="B35" s="250">
        <v>46</v>
      </c>
      <c r="C35" s="197" t="s">
        <v>129</v>
      </c>
      <c r="D35" s="197" t="s">
        <v>83</v>
      </c>
      <c r="E35" s="250" t="s">
        <v>337</v>
      </c>
      <c r="F35" s="197" t="s">
        <v>67</v>
      </c>
      <c r="G35" s="197" t="s">
        <v>174</v>
      </c>
      <c r="H35" s="196">
        <v>192</v>
      </c>
      <c r="I35" s="196">
        <v>300</v>
      </c>
      <c r="J35" s="196">
        <v>0</v>
      </c>
      <c r="K35" s="181">
        <f aca="true" t="shared" si="1" ref="K35:K42">H35+I35+J35</f>
        <v>492</v>
      </c>
      <c r="L35" s="21"/>
      <c r="M35" s="21"/>
    </row>
    <row r="36" spans="1:11" ht="12.75">
      <c r="A36" s="277" t="s">
        <v>184</v>
      </c>
      <c r="B36" s="250">
        <v>19</v>
      </c>
      <c r="C36" s="197" t="s">
        <v>86</v>
      </c>
      <c r="D36" s="197" t="s">
        <v>85</v>
      </c>
      <c r="E36" s="250">
        <v>68469</v>
      </c>
      <c r="F36" s="197" t="s">
        <v>16</v>
      </c>
      <c r="G36" s="197" t="s">
        <v>172</v>
      </c>
      <c r="H36" s="196">
        <v>119</v>
      </c>
      <c r="I36" s="196">
        <v>213</v>
      </c>
      <c r="J36" s="240">
        <v>139</v>
      </c>
      <c r="K36" s="181">
        <f t="shared" si="1"/>
        <v>471</v>
      </c>
    </row>
    <row r="37" spans="1:11" ht="24">
      <c r="A37" s="277">
        <v>28</v>
      </c>
      <c r="B37" s="250">
        <v>18</v>
      </c>
      <c r="C37" s="197" t="s">
        <v>120</v>
      </c>
      <c r="D37" s="197" t="s">
        <v>119</v>
      </c>
      <c r="E37" s="250">
        <v>24371</v>
      </c>
      <c r="F37" s="197" t="s">
        <v>16</v>
      </c>
      <c r="G37" s="197" t="s">
        <v>173</v>
      </c>
      <c r="H37" s="196">
        <v>108</v>
      </c>
      <c r="I37" s="196">
        <v>0</v>
      </c>
      <c r="J37" s="196">
        <v>300</v>
      </c>
      <c r="K37" s="181">
        <f t="shared" si="1"/>
        <v>408</v>
      </c>
    </row>
    <row r="38" spans="1:11" ht="12.75">
      <c r="A38" s="277">
        <v>29</v>
      </c>
      <c r="B38" s="250">
        <v>31</v>
      </c>
      <c r="C38" s="197" t="s">
        <v>216</v>
      </c>
      <c r="D38" s="197" t="s">
        <v>256</v>
      </c>
      <c r="E38" s="250">
        <v>68487</v>
      </c>
      <c r="F38" s="197" t="s">
        <v>27</v>
      </c>
      <c r="G38" s="197" t="s">
        <v>257</v>
      </c>
      <c r="H38" s="196">
        <v>300</v>
      </c>
      <c r="I38" s="196">
        <v>77</v>
      </c>
      <c r="J38" s="196">
        <v>22</v>
      </c>
      <c r="K38" s="181">
        <f t="shared" si="1"/>
        <v>399</v>
      </c>
    </row>
    <row r="39" spans="1:11" ht="12.75">
      <c r="A39" s="277" t="s">
        <v>187</v>
      </c>
      <c r="B39" s="250">
        <v>43</v>
      </c>
      <c r="C39" s="197" t="s">
        <v>362</v>
      </c>
      <c r="D39" s="197" t="s">
        <v>355</v>
      </c>
      <c r="E39" s="250">
        <v>30589</v>
      </c>
      <c r="F39" s="197" t="s">
        <v>67</v>
      </c>
      <c r="G39" s="197" t="s">
        <v>282</v>
      </c>
      <c r="H39" s="196">
        <v>144</v>
      </c>
      <c r="I39" s="196">
        <v>234</v>
      </c>
      <c r="J39" s="196">
        <v>0</v>
      </c>
      <c r="K39" s="181">
        <f t="shared" si="1"/>
        <v>378</v>
      </c>
    </row>
    <row r="40" spans="1:11" ht="12.75">
      <c r="A40" s="186" t="s">
        <v>330</v>
      </c>
      <c r="B40" s="250">
        <v>27</v>
      </c>
      <c r="C40" s="197" t="s">
        <v>268</v>
      </c>
      <c r="D40" s="197" t="s">
        <v>350</v>
      </c>
      <c r="E40" s="250">
        <v>79000</v>
      </c>
      <c r="F40" s="197" t="s">
        <v>27</v>
      </c>
      <c r="G40" s="197" t="s">
        <v>332</v>
      </c>
      <c r="H40" s="240">
        <v>0</v>
      </c>
      <c r="I40" s="196">
        <v>300</v>
      </c>
      <c r="J40" s="196">
        <v>0</v>
      </c>
      <c r="K40" s="181">
        <f t="shared" si="1"/>
        <v>300</v>
      </c>
    </row>
    <row r="41" spans="1:11" ht="12.75">
      <c r="A41" s="186" t="s">
        <v>330</v>
      </c>
      <c r="B41" s="250">
        <v>33</v>
      </c>
      <c r="C41" s="197" t="s">
        <v>255</v>
      </c>
      <c r="D41" s="197" t="s">
        <v>254</v>
      </c>
      <c r="E41" s="250">
        <v>67858</v>
      </c>
      <c r="F41" s="197" t="s">
        <v>27</v>
      </c>
      <c r="G41" s="197" t="s">
        <v>333</v>
      </c>
      <c r="H41" s="196">
        <v>0</v>
      </c>
      <c r="I41" s="196">
        <v>0</v>
      </c>
      <c r="J41" s="240">
        <v>300</v>
      </c>
      <c r="K41" s="181">
        <f t="shared" si="1"/>
        <v>300</v>
      </c>
    </row>
    <row r="42" spans="1:11" ht="12.75">
      <c r="A42" s="186" t="s">
        <v>330</v>
      </c>
      <c r="B42" s="250">
        <v>55</v>
      </c>
      <c r="C42" s="197" t="s">
        <v>167</v>
      </c>
      <c r="D42" s="197" t="s">
        <v>102</v>
      </c>
      <c r="E42" s="250">
        <v>31096</v>
      </c>
      <c r="F42" s="197" t="s">
        <v>52</v>
      </c>
      <c r="G42" s="197" t="s">
        <v>168</v>
      </c>
      <c r="H42" s="196">
        <v>0</v>
      </c>
      <c r="I42" s="196">
        <v>0</v>
      </c>
      <c r="J42" s="196">
        <v>300</v>
      </c>
      <c r="K42" s="181">
        <f t="shared" si="1"/>
        <v>300</v>
      </c>
    </row>
    <row r="43" spans="1:11" ht="12.75">
      <c r="A43" s="186" t="s">
        <v>330</v>
      </c>
      <c r="B43" s="250">
        <v>56</v>
      </c>
      <c r="C43" s="197" t="s">
        <v>126</v>
      </c>
      <c r="D43" s="197" t="s">
        <v>125</v>
      </c>
      <c r="E43" s="250">
        <v>69098</v>
      </c>
      <c r="F43" s="197" t="s">
        <v>27</v>
      </c>
      <c r="G43" s="197" t="s">
        <v>127</v>
      </c>
      <c r="H43" s="196">
        <v>0</v>
      </c>
      <c r="I43" s="196">
        <v>300</v>
      </c>
      <c r="J43" s="196" t="s">
        <v>26</v>
      </c>
      <c r="K43" s="181">
        <f>H43+I43</f>
        <v>300</v>
      </c>
    </row>
    <row r="44" spans="1:11" ht="12.75">
      <c r="A44" s="277" t="s">
        <v>191</v>
      </c>
      <c r="B44" s="250">
        <v>39</v>
      </c>
      <c r="C44" s="197" t="s">
        <v>170</v>
      </c>
      <c r="D44" s="197" t="s">
        <v>331</v>
      </c>
      <c r="E44" s="250">
        <v>24373</v>
      </c>
      <c r="F44" s="197" t="s">
        <v>67</v>
      </c>
      <c r="G44" s="197" t="s">
        <v>279</v>
      </c>
      <c r="H44" s="196">
        <v>145</v>
      </c>
      <c r="I44" s="196">
        <v>0</v>
      </c>
      <c r="J44" s="240">
        <v>114</v>
      </c>
      <c r="K44" s="181">
        <f>H44+I44+J44</f>
        <v>259</v>
      </c>
    </row>
    <row r="45" spans="1:11" ht="13.5" thickBot="1">
      <c r="A45" s="278" t="s">
        <v>208</v>
      </c>
      <c r="B45" s="251">
        <v>54</v>
      </c>
      <c r="C45" s="199" t="s">
        <v>72</v>
      </c>
      <c r="D45" s="199" t="s">
        <v>175</v>
      </c>
      <c r="E45" s="251">
        <v>68468</v>
      </c>
      <c r="F45" s="199" t="s">
        <v>52</v>
      </c>
      <c r="G45" s="199" t="s">
        <v>66</v>
      </c>
      <c r="H45" s="279"/>
      <c r="I45" s="198">
        <v>147</v>
      </c>
      <c r="J45" s="198">
        <v>70</v>
      </c>
      <c r="K45" s="169">
        <f>H45+I45+J45</f>
        <v>217</v>
      </c>
    </row>
    <row r="47" spans="1:11" ht="12.75">
      <c r="A47" s="50" t="s">
        <v>56</v>
      </c>
      <c r="B47" s="51"/>
      <c r="C47" s="51"/>
      <c r="D47"/>
      <c r="E47"/>
      <c r="F47" s="10"/>
      <c r="G47" s="48"/>
      <c r="H47" s="33"/>
      <c r="I47" s="120" t="s">
        <v>62</v>
      </c>
      <c r="J47" s="20"/>
      <c r="K47" s="20"/>
    </row>
    <row r="48" spans="1:11" ht="12.75">
      <c r="A48" s="10" t="s">
        <v>367</v>
      </c>
      <c r="B48" s="11"/>
      <c r="C48" s="11"/>
      <c r="D48"/>
      <c r="E48"/>
      <c r="F48" s="10"/>
      <c r="G48" s="48"/>
      <c r="H48"/>
      <c r="I48" s="33" t="s">
        <v>405</v>
      </c>
      <c r="J48" s="20"/>
      <c r="K48" s="20"/>
    </row>
    <row r="49" spans="1:11" ht="12.75">
      <c r="A49" s="10" t="s">
        <v>368</v>
      </c>
      <c r="B49" s="10"/>
      <c r="C49" s="10"/>
      <c r="D49"/>
      <c r="E49"/>
      <c r="F49" s="10"/>
      <c r="G49" s="47"/>
      <c r="H49" s="120"/>
      <c r="I49" s="120"/>
      <c r="J49" s="120"/>
      <c r="K49" s="20"/>
    </row>
    <row r="50" spans="1:11" ht="12.75">
      <c r="A50" s="10" t="s">
        <v>369</v>
      </c>
      <c r="B50" s="10"/>
      <c r="C50" s="10"/>
      <c r="D50"/>
      <c r="E50"/>
      <c r="F50" s="10"/>
      <c r="G50" s="47"/>
      <c r="H50" s="33"/>
      <c r="I50" s="33" t="s">
        <v>63</v>
      </c>
      <c r="J50" s="33"/>
      <c r="K50" s="20"/>
    </row>
    <row r="51" ht="12.75">
      <c r="I51" s="33"/>
    </row>
  </sheetData>
  <sheetProtection/>
  <conditionalFormatting sqref="E41">
    <cfRule type="cellIs" priority="6" dxfId="20" operator="equal" stopIfTrue="1">
      <formula>TRUE</formula>
    </cfRule>
  </conditionalFormatting>
  <conditionalFormatting sqref="E38">
    <cfRule type="cellIs" priority="5" dxfId="20" operator="equal" stopIfTrue="1">
      <formula>TRUE</formula>
    </cfRule>
  </conditionalFormatting>
  <conditionalFormatting sqref="E25">
    <cfRule type="cellIs" priority="4" dxfId="20" operator="equal" stopIfTrue="1">
      <formula>TRUE</formula>
    </cfRule>
  </conditionalFormatting>
  <conditionalFormatting sqref="E21">
    <cfRule type="cellIs" priority="3" dxfId="20" operator="equal" stopIfTrue="1">
      <formula>TRUE</formula>
    </cfRule>
  </conditionalFormatting>
  <conditionalFormatting sqref="E23">
    <cfRule type="cellIs" priority="2" dxfId="20" operator="equal" stopIfTrue="1">
      <formula>TRUE</formula>
    </cfRule>
  </conditionalFormatting>
  <conditionalFormatting sqref="E35">
    <cfRule type="cellIs" priority="1" dxfId="20" operator="equal" stopIfTrue="1">
      <formula>TRUE</formula>
    </cfRule>
  </conditionalFormatting>
  <hyperlinks>
    <hyperlink ref="A4" r:id="rId1" display="../36 Pokal/www.komarov.vesolje.net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3">
      <selection activeCell="U71" sqref="U71:U75"/>
    </sheetView>
  </sheetViews>
  <sheetFormatPr defaultColWidth="9.140625" defaultRowHeight="12.75"/>
  <cols>
    <col min="1" max="1" width="7.7109375" style="20" customWidth="1"/>
    <col min="2" max="2" width="5.57421875" style="21" customWidth="1"/>
    <col min="3" max="3" width="13.421875" style="21" bestFit="1" customWidth="1"/>
    <col min="4" max="4" width="12.140625" style="21" bestFit="1" customWidth="1"/>
    <col min="5" max="5" width="8.8515625" style="21" customWidth="1"/>
    <col min="6" max="6" width="7.140625" style="21" customWidth="1"/>
    <col min="7" max="7" width="8.7109375" style="20" bestFit="1" customWidth="1"/>
    <col min="8" max="9" width="4.421875" style="20" customWidth="1"/>
    <col min="10" max="10" width="5.421875" style="20" customWidth="1"/>
    <col min="11" max="11" width="6.8515625" style="20" bestFit="1" customWidth="1"/>
    <col min="12" max="12" width="6.421875" style="21" customWidth="1"/>
    <col min="13" max="13" width="8.28125" style="21" customWidth="1"/>
    <col min="14" max="16384" width="9.140625" style="21" customWidth="1"/>
  </cols>
  <sheetData>
    <row r="1" spans="1:7" ht="17.25">
      <c r="A1" s="2" t="s">
        <v>232</v>
      </c>
      <c r="B1"/>
      <c r="C1"/>
      <c r="D1"/>
      <c r="E1"/>
      <c r="F1"/>
      <c r="G1" s="6"/>
    </row>
    <row r="2" spans="1:7" ht="12.75">
      <c r="A2" s="1" t="s">
        <v>3</v>
      </c>
      <c r="B2"/>
      <c r="C2"/>
      <c r="D2"/>
      <c r="E2"/>
      <c r="F2"/>
      <c r="G2" s="6"/>
    </row>
    <row r="3" spans="1:7" ht="12.75">
      <c r="A3" s="1" t="s">
        <v>4</v>
      </c>
      <c r="B3"/>
      <c r="C3"/>
      <c r="D3"/>
      <c r="E3"/>
      <c r="F3"/>
      <c r="G3" s="6"/>
    </row>
    <row r="4" spans="1:7" ht="12.75">
      <c r="A4" s="1" t="s">
        <v>233</v>
      </c>
      <c r="B4"/>
      <c r="C4"/>
      <c r="D4"/>
      <c r="E4"/>
      <c r="F4"/>
      <c r="G4" s="6"/>
    </row>
    <row r="5" spans="1:7" ht="12.75">
      <c r="A5" s="149" t="s">
        <v>25</v>
      </c>
      <c r="B5"/>
      <c r="C5"/>
      <c r="D5"/>
      <c r="E5"/>
      <c r="F5"/>
      <c r="G5" s="6"/>
    </row>
    <row r="6" spans="1:7" ht="12.75">
      <c r="A6" s="24"/>
      <c r="B6" s="12"/>
      <c r="C6" s="12"/>
      <c r="D6" s="12"/>
      <c r="E6" s="12"/>
      <c r="F6" s="12"/>
      <c r="G6" s="163"/>
    </row>
    <row r="7" spans="1:8" ht="19.5">
      <c r="A7" s="24"/>
      <c r="B7" s="12"/>
      <c r="C7" s="12"/>
      <c r="D7" s="12"/>
      <c r="E7" s="12"/>
      <c r="G7" s="119" t="s">
        <v>57</v>
      </c>
      <c r="H7" s="21"/>
    </row>
    <row r="8" spans="1:7" ht="12.75">
      <c r="A8" s="24"/>
      <c r="B8" s="12"/>
      <c r="C8" s="12"/>
      <c r="D8" s="12"/>
      <c r="E8" s="12"/>
      <c r="F8" s="12"/>
      <c r="G8" s="163"/>
    </row>
    <row r="9" ht="13.5" thickBot="1">
      <c r="A9" s="21"/>
    </row>
    <row r="10" spans="1:12" s="20" customFormat="1" ht="13.5" thickBot="1">
      <c r="A10" s="106" t="s">
        <v>5</v>
      </c>
      <c r="B10" s="107" t="s">
        <v>6</v>
      </c>
      <c r="C10" s="108" t="s">
        <v>80</v>
      </c>
      <c r="D10" s="125" t="s">
        <v>79</v>
      </c>
      <c r="E10" s="125" t="s">
        <v>225</v>
      </c>
      <c r="F10" s="109" t="s">
        <v>375</v>
      </c>
      <c r="G10" s="106" t="s">
        <v>159</v>
      </c>
      <c r="H10" s="110" t="s">
        <v>0</v>
      </c>
      <c r="I10" s="111" t="s">
        <v>1</v>
      </c>
      <c r="J10" s="108" t="s">
        <v>2</v>
      </c>
      <c r="K10" s="106" t="s">
        <v>24</v>
      </c>
      <c r="L10" s="144" t="s">
        <v>376</v>
      </c>
    </row>
    <row r="11" spans="1:12" ht="12.75" customHeight="1" thickBot="1">
      <c r="A11" s="187" t="s">
        <v>328</v>
      </c>
      <c r="B11" s="274">
        <v>38</v>
      </c>
      <c r="C11" s="273" t="s">
        <v>224</v>
      </c>
      <c r="D11" s="273" t="s">
        <v>363</v>
      </c>
      <c r="E11" s="272">
        <v>24587</v>
      </c>
      <c r="F11" s="272" t="s">
        <v>67</v>
      </c>
      <c r="G11" s="273" t="s">
        <v>166</v>
      </c>
      <c r="H11" s="274">
        <v>180</v>
      </c>
      <c r="I11" s="274">
        <v>180</v>
      </c>
      <c r="J11" s="274">
        <v>170</v>
      </c>
      <c r="K11" s="174">
        <f aca="true" t="shared" si="0" ref="K11:K43">SUM(H11:J11)</f>
        <v>530</v>
      </c>
      <c r="L11" s="191"/>
    </row>
    <row r="12" spans="1:12" s="7" customFormat="1" ht="12.75" customHeight="1" thickBot="1">
      <c r="A12" s="175" t="s">
        <v>203</v>
      </c>
      <c r="B12" s="196">
        <v>1</v>
      </c>
      <c r="C12" s="197" t="s">
        <v>223</v>
      </c>
      <c r="D12" s="197" t="s">
        <v>200</v>
      </c>
      <c r="E12" s="250">
        <v>85413</v>
      </c>
      <c r="F12" s="250" t="s">
        <v>198</v>
      </c>
      <c r="G12" s="197" t="s">
        <v>201</v>
      </c>
      <c r="H12" s="196">
        <v>146</v>
      </c>
      <c r="I12" s="196">
        <v>180</v>
      </c>
      <c r="J12" s="196">
        <v>168</v>
      </c>
      <c r="K12" s="176">
        <f t="shared" si="0"/>
        <v>494</v>
      </c>
      <c r="L12" s="192"/>
    </row>
    <row r="13" spans="1:12" s="7" customFormat="1" ht="12.75" customHeight="1" thickBot="1">
      <c r="A13" s="190">
        <v>3</v>
      </c>
      <c r="B13" s="196">
        <v>60</v>
      </c>
      <c r="C13" s="197" t="s">
        <v>411</v>
      </c>
      <c r="D13" s="197" t="s">
        <v>354</v>
      </c>
      <c r="E13" s="250">
        <v>61371</v>
      </c>
      <c r="F13" s="250" t="s">
        <v>31</v>
      </c>
      <c r="G13" s="197" t="s">
        <v>297</v>
      </c>
      <c r="H13" s="196">
        <v>120</v>
      </c>
      <c r="I13" s="196">
        <v>180</v>
      </c>
      <c r="J13" s="196">
        <v>180</v>
      </c>
      <c r="K13" s="176">
        <f>SUM(H13:J13)</f>
        <v>480</v>
      </c>
      <c r="L13" s="192">
        <v>153</v>
      </c>
    </row>
    <row r="14" spans="1:12" ht="12.75" customHeight="1" thickBot="1">
      <c r="A14" s="177" t="s">
        <v>204</v>
      </c>
      <c r="B14" s="196">
        <v>20</v>
      </c>
      <c r="C14" s="197" t="s">
        <v>112</v>
      </c>
      <c r="D14" s="197" t="s">
        <v>98</v>
      </c>
      <c r="E14" s="250">
        <v>23406</v>
      </c>
      <c r="F14" s="250" t="s">
        <v>34</v>
      </c>
      <c r="G14" s="197" t="s">
        <v>94</v>
      </c>
      <c r="H14" s="196">
        <v>180</v>
      </c>
      <c r="I14" s="196">
        <v>120</v>
      </c>
      <c r="J14" s="196">
        <v>180</v>
      </c>
      <c r="K14" s="176">
        <f>SUM(H14:J14)</f>
        <v>480</v>
      </c>
      <c r="L14" s="192">
        <v>123</v>
      </c>
    </row>
    <row r="15" spans="1:13" ht="12.75" customHeight="1">
      <c r="A15" s="177" t="s">
        <v>205</v>
      </c>
      <c r="B15" s="196">
        <v>55</v>
      </c>
      <c r="C15" s="197" t="s">
        <v>167</v>
      </c>
      <c r="D15" s="197" t="s">
        <v>102</v>
      </c>
      <c r="E15" s="250">
        <v>69098</v>
      </c>
      <c r="F15" s="250" t="s">
        <v>52</v>
      </c>
      <c r="G15" s="197" t="s">
        <v>168</v>
      </c>
      <c r="H15" s="196">
        <v>180</v>
      </c>
      <c r="I15" s="196">
        <v>108</v>
      </c>
      <c r="J15" s="196">
        <v>180</v>
      </c>
      <c r="K15" s="176">
        <f t="shared" si="0"/>
        <v>468</v>
      </c>
      <c r="L15" s="160"/>
      <c r="M15" s="172"/>
    </row>
    <row r="16" spans="1:11" ht="12.75" customHeight="1">
      <c r="A16" s="177" t="s">
        <v>206</v>
      </c>
      <c r="B16" s="196">
        <v>4</v>
      </c>
      <c r="C16" s="197" t="s">
        <v>124</v>
      </c>
      <c r="D16" s="197" t="s">
        <v>199</v>
      </c>
      <c r="E16" s="250">
        <v>76176</v>
      </c>
      <c r="F16" s="250" t="s">
        <v>198</v>
      </c>
      <c r="G16" s="197" t="s">
        <v>95</v>
      </c>
      <c r="H16" s="240">
        <v>104</v>
      </c>
      <c r="I16" s="240">
        <v>180</v>
      </c>
      <c r="J16" s="240">
        <v>180</v>
      </c>
      <c r="K16" s="176">
        <f t="shared" si="0"/>
        <v>464</v>
      </c>
    </row>
    <row r="17" spans="1:11" ht="12.75" customHeight="1">
      <c r="A17" s="177" t="s">
        <v>207</v>
      </c>
      <c r="B17" s="196">
        <v>39</v>
      </c>
      <c r="C17" s="197" t="s">
        <v>170</v>
      </c>
      <c r="D17" s="197" t="s">
        <v>331</v>
      </c>
      <c r="E17" s="250">
        <v>24373</v>
      </c>
      <c r="F17" s="250" t="s">
        <v>67</v>
      </c>
      <c r="G17" s="197" t="s">
        <v>279</v>
      </c>
      <c r="H17" s="196">
        <v>180</v>
      </c>
      <c r="I17" s="196">
        <v>104</v>
      </c>
      <c r="J17" s="196">
        <v>151</v>
      </c>
      <c r="K17" s="176">
        <f t="shared" si="0"/>
        <v>435</v>
      </c>
    </row>
    <row r="18" spans="1:11" ht="12.75" customHeight="1">
      <c r="A18" s="177" t="s">
        <v>192</v>
      </c>
      <c r="B18" s="196">
        <v>21</v>
      </c>
      <c r="C18" s="197" t="s">
        <v>242</v>
      </c>
      <c r="D18" s="197" t="s">
        <v>351</v>
      </c>
      <c r="E18" s="250">
        <v>93516</v>
      </c>
      <c r="F18" s="250" t="s">
        <v>34</v>
      </c>
      <c r="G18" s="197" t="s">
        <v>243</v>
      </c>
      <c r="H18" s="196">
        <v>130</v>
      </c>
      <c r="I18" s="196">
        <v>126</v>
      </c>
      <c r="J18" s="196">
        <v>172</v>
      </c>
      <c r="K18" s="176">
        <f t="shared" si="0"/>
        <v>428</v>
      </c>
    </row>
    <row r="19" spans="1:11" ht="12.75" customHeight="1">
      <c r="A19" s="177" t="s">
        <v>193</v>
      </c>
      <c r="B19" s="196">
        <v>62</v>
      </c>
      <c r="C19" s="197" t="s">
        <v>299</v>
      </c>
      <c r="D19" s="197" t="s">
        <v>298</v>
      </c>
      <c r="E19" s="250">
        <v>62130</v>
      </c>
      <c r="F19" s="250" t="s">
        <v>300</v>
      </c>
      <c r="G19" s="197" t="s">
        <v>301</v>
      </c>
      <c r="H19" s="196">
        <v>180</v>
      </c>
      <c r="I19" s="196">
        <v>116</v>
      </c>
      <c r="J19" s="196">
        <v>118</v>
      </c>
      <c r="K19" s="176">
        <f t="shared" si="0"/>
        <v>414</v>
      </c>
    </row>
    <row r="20" spans="1:11" ht="12.75" customHeight="1">
      <c r="A20" s="177" t="s">
        <v>329</v>
      </c>
      <c r="B20" s="196">
        <v>19</v>
      </c>
      <c r="C20" s="197" t="s">
        <v>86</v>
      </c>
      <c r="D20" s="197" t="s">
        <v>85</v>
      </c>
      <c r="E20" s="250">
        <v>54112</v>
      </c>
      <c r="F20" s="250" t="s">
        <v>16</v>
      </c>
      <c r="G20" s="197" t="s">
        <v>172</v>
      </c>
      <c r="H20" s="196">
        <v>89</v>
      </c>
      <c r="I20" s="196">
        <v>138</v>
      </c>
      <c r="J20" s="196">
        <v>180</v>
      </c>
      <c r="K20" s="176">
        <f t="shared" si="0"/>
        <v>407</v>
      </c>
    </row>
    <row r="21" spans="1:11" ht="12.75" customHeight="1">
      <c r="A21" s="177" t="s">
        <v>329</v>
      </c>
      <c r="B21" s="196">
        <v>45</v>
      </c>
      <c r="C21" s="197" t="s">
        <v>258</v>
      </c>
      <c r="D21" s="197" t="s">
        <v>84</v>
      </c>
      <c r="E21" s="250">
        <v>24604</v>
      </c>
      <c r="F21" s="250" t="s">
        <v>67</v>
      </c>
      <c r="G21" s="197" t="s">
        <v>259</v>
      </c>
      <c r="H21" s="196">
        <v>107</v>
      </c>
      <c r="I21" s="196">
        <v>120</v>
      </c>
      <c r="J21" s="196">
        <v>180</v>
      </c>
      <c r="K21" s="176">
        <f t="shared" si="0"/>
        <v>407</v>
      </c>
    </row>
    <row r="22" spans="1:11" ht="12.75" customHeight="1">
      <c r="A22" s="177" t="s">
        <v>148</v>
      </c>
      <c r="B22" s="196">
        <v>41</v>
      </c>
      <c r="C22" s="197" t="s">
        <v>288</v>
      </c>
      <c r="D22" s="197" t="s">
        <v>263</v>
      </c>
      <c r="E22" s="250">
        <v>24603</v>
      </c>
      <c r="F22" s="250" t="s">
        <v>67</v>
      </c>
      <c r="G22" s="197" t="s">
        <v>264</v>
      </c>
      <c r="H22" s="196">
        <v>111</v>
      </c>
      <c r="I22" s="196">
        <v>112</v>
      </c>
      <c r="J22" s="196">
        <v>180</v>
      </c>
      <c r="K22" s="176">
        <f t="shared" si="0"/>
        <v>403</v>
      </c>
    </row>
    <row r="23" spans="1:11" ht="12.75" customHeight="1">
      <c r="A23" s="177" t="s">
        <v>149</v>
      </c>
      <c r="B23" s="196">
        <v>5</v>
      </c>
      <c r="C23" s="197" t="s">
        <v>115</v>
      </c>
      <c r="D23" s="197" t="s">
        <v>101</v>
      </c>
      <c r="E23" s="250" t="s">
        <v>335</v>
      </c>
      <c r="F23" s="250" t="s">
        <v>158</v>
      </c>
      <c r="G23" s="197" t="s">
        <v>275</v>
      </c>
      <c r="H23" s="196">
        <v>100</v>
      </c>
      <c r="I23" s="196">
        <v>174</v>
      </c>
      <c r="J23" s="196">
        <v>128</v>
      </c>
      <c r="K23" s="176">
        <f t="shared" si="0"/>
        <v>402</v>
      </c>
    </row>
    <row r="24" spans="1:11" ht="12.75" customHeight="1">
      <c r="A24" s="177" t="s">
        <v>150</v>
      </c>
      <c r="B24" s="196">
        <v>42</v>
      </c>
      <c r="C24" s="197" t="s">
        <v>228</v>
      </c>
      <c r="D24" s="197" t="s">
        <v>358</v>
      </c>
      <c r="E24" s="250">
        <v>70786</v>
      </c>
      <c r="F24" s="250" t="s">
        <v>67</v>
      </c>
      <c r="G24" s="197" t="s">
        <v>266</v>
      </c>
      <c r="H24" s="196">
        <v>112</v>
      </c>
      <c r="I24" s="196">
        <v>95</v>
      </c>
      <c r="J24" s="196">
        <v>180</v>
      </c>
      <c r="K24" s="176">
        <f t="shared" si="0"/>
        <v>387</v>
      </c>
    </row>
    <row r="25" spans="1:11" ht="12.75" customHeight="1">
      <c r="A25" s="177" t="s">
        <v>151</v>
      </c>
      <c r="B25" s="196">
        <v>53</v>
      </c>
      <c r="C25" s="197" t="s">
        <v>82</v>
      </c>
      <c r="D25" s="197" t="s">
        <v>75</v>
      </c>
      <c r="E25" s="250">
        <v>24536</v>
      </c>
      <c r="F25" s="250" t="s">
        <v>52</v>
      </c>
      <c r="G25" s="197" t="s">
        <v>214</v>
      </c>
      <c r="H25" s="196">
        <v>78</v>
      </c>
      <c r="I25" s="196">
        <v>162</v>
      </c>
      <c r="J25" s="196">
        <v>144</v>
      </c>
      <c r="K25" s="176">
        <f t="shared" si="0"/>
        <v>384</v>
      </c>
    </row>
    <row r="26" spans="1:11" ht="12.75" customHeight="1">
      <c r="A26" s="177" t="s">
        <v>152</v>
      </c>
      <c r="B26" s="196">
        <v>44</v>
      </c>
      <c r="C26" s="197" t="s">
        <v>177</v>
      </c>
      <c r="D26" s="197" t="s">
        <v>84</v>
      </c>
      <c r="E26" s="250">
        <v>24594</v>
      </c>
      <c r="F26" s="250" t="s">
        <v>67</v>
      </c>
      <c r="G26" s="197" t="s">
        <v>171</v>
      </c>
      <c r="H26" s="196">
        <v>116</v>
      </c>
      <c r="I26" s="196">
        <v>119</v>
      </c>
      <c r="J26" s="196">
        <v>145</v>
      </c>
      <c r="K26" s="176">
        <f t="shared" si="0"/>
        <v>380</v>
      </c>
    </row>
    <row r="27" spans="1:11" ht="12.75" customHeight="1">
      <c r="A27" s="177" t="s">
        <v>153</v>
      </c>
      <c r="B27" s="196">
        <v>9</v>
      </c>
      <c r="C27" s="197" t="s">
        <v>114</v>
      </c>
      <c r="D27" s="197" t="s">
        <v>100</v>
      </c>
      <c r="E27" s="250">
        <v>16042</v>
      </c>
      <c r="F27" s="250" t="s">
        <v>158</v>
      </c>
      <c r="G27" s="197" t="s">
        <v>202</v>
      </c>
      <c r="H27" s="196">
        <v>102</v>
      </c>
      <c r="I27" s="196">
        <v>124</v>
      </c>
      <c r="J27" s="196">
        <v>137</v>
      </c>
      <c r="K27" s="176">
        <f t="shared" si="0"/>
        <v>363</v>
      </c>
    </row>
    <row r="28" spans="1:11" ht="12.75" customHeight="1">
      <c r="A28" s="177" t="s">
        <v>154</v>
      </c>
      <c r="B28" s="196">
        <v>18</v>
      </c>
      <c r="C28" s="197" t="s">
        <v>120</v>
      </c>
      <c r="D28" s="197" t="s">
        <v>119</v>
      </c>
      <c r="E28" s="250">
        <v>54113</v>
      </c>
      <c r="F28" s="250" t="s">
        <v>16</v>
      </c>
      <c r="G28" s="197" t="s">
        <v>173</v>
      </c>
      <c r="H28" s="196">
        <v>0</v>
      </c>
      <c r="I28" s="196">
        <v>180</v>
      </c>
      <c r="J28" s="196">
        <v>154</v>
      </c>
      <c r="K28" s="176">
        <f t="shared" si="0"/>
        <v>334</v>
      </c>
    </row>
    <row r="29" spans="1:11" ht="12.75" customHeight="1">
      <c r="A29" s="177" t="s">
        <v>178</v>
      </c>
      <c r="B29" s="196">
        <v>51</v>
      </c>
      <c r="C29" s="197" t="s">
        <v>162</v>
      </c>
      <c r="D29" s="197" t="s">
        <v>356</v>
      </c>
      <c r="E29" s="250">
        <v>30589</v>
      </c>
      <c r="F29" s="250" t="s">
        <v>52</v>
      </c>
      <c r="G29" s="197" t="s">
        <v>163</v>
      </c>
      <c r="H29" s="196">
        <v>130</v>
      </c>
      <c r="I29" s="196">
        <v>64</v>
      </c>
      <c r="J29" s="196">
        <v>136</v>
      </c>
      <c r="K29" s="176">
        <f t="shared" si="0"/>
        <v>330</v>
      </c>
    </row>
    <row r="30" spans="1:11" ht="12.75" customHeight="1">
      <c r="A30" s="177" t="s">
        <v>179</v>
      </c>
      <c r="B30" s="196">
        <v>54</v>
      </c>
      <c r="C30" s="197" t="s">
        <v>72</v>
      </c>
      <c r="D30" s="197" t="s">
        <v>175</v>
      </c>
      <c r="E30" s="250">
        <v>31096</v>
      </c>
      <c r="F30" s="250" t="s">
        <v>52</v>
      </c>
      <c r="G30" s="197" t="s">
        <v>66</v>
      </c>
      <c r="H30" s="196">
        <v>0</v>
      </c>
      <c r="I30" s="196">
        <v>163</v>
      </c>
      <c r="J30" s="196">
        <v>156</v>
      </c>
      <c r="K30" s="176">
        <f t="shared" si="0"/>
        <v>319</v>
      </c>
    </row>
    <row r="31" spans="1:11" ht="12.75" customHeight="1">
      <c r="A31" s="177" t="s">
        <v>155</v>
      </c>
      <c r="B31" s="196">
        <v>13</v>
      </c>
      <c r="C31" s="197" t="s">
        <v>122</v>
      </c>
      <c r="D31" s="197" t="s">
        <v>99</v>
      </c>
      <c r="E31" s="250" t="s">
        <v>336</v>
      </c>
      <c r="F31" s="250" t="s">
        <v>158</v>
      </c>
      <c r="G31" s="197" t="s">
        <v>294</v>
      </c>
      <c r="H31" s="196">
        <v>135</v>
      </c>
      <c r="I31" s="196">
        <v>0</v>
      </c>
      <c r="J31" s="196">
        <v>180</v>
      </c>
      <c r="K31" s="176">
        <f t="shared" si="0"/>
        <v>315</v>
      </c>
    </row>
    <row r="32" spans="1:11" ht="12.75" customHeight="1">
      <c r="A32" s="177" t="s">
        <v>156</v>
      </c>
      <c r="B32" s="196">
        <v>58</v>
      </c>
      <c r="C32" s="197" t="s">
        <v>360</v>
      </c>
      <c r="D32" s="197" t="s">
        <v>359</v>
      </c>
      <c r="E32" s="250">
        <v>92304</v>
      </c>
      <c r="F32" s="250" t="s">
        <v>198</v>
      </c>
      <c r="G32" s="197" t="s">
        <v>296</v>
      </c>
      <c r="H32" s="196">
        <v>64</v>
      </c>
      <c r="I32" s="196">
        <v>180</v>
      </c>
      <c r="J32" s="196">
        <v>70</v>
      </c>
      <c r="K32" s="176">
        <f t="shared" si="0"/>
        <v>314</v>
      </c>
    </row>
    <row r="33" spans="1:11" ht="12.75" customHeight="1">
      <c r="A33" s="177" t="s">
        <v>180</v>
      </c>
      <c r="B33" s="196">
        <v>46</v>
      </c>
      <c r="C33" s="197" t="s">
        <v>129</v>
      </c>
      <c r="D33" s="197" t="s">
        <v>83</v>
      </c>
      <c r="E33" s="250" t="s">
        <v>337</v>
      </c>
      <c r="F33" s="250" t="s">
        <v>67</v>
      </c>
      <c r="G33" s="197" t="s">
        <v>174</v>
      </c>
      <c r="H33" s="196">
        <v>0</v>
      </c>
      <c r="I33" s="196">
        <v>132</v>
      </c>
      <c r="J33" s="240">
        <v>180</v>
      </c>
      <c r="K33" s="176">
        <f t="shared" si="0"/>
        <v>312</v>
      </c>
    </row>
    <row r="34" spans="1:11" ht="12.75" customHeight="1">
      <c r="A34" s="177" t="s">
        <v>181</v>
      </c>
      <c r="B34" s="196">
        <v>12</v>
      </c>
      <c r="C34" s="197" t="s">
        <v>113</v>
      </c>
      <c r="D34" s="197" t="s">
        <v>103</v>
      </c>
      <c r="E34" s="250">
        <v>16079</v>
      </c>
      <c r="F34" s="250" t="s">
        <v>158</v>
      </c>
      <c r="G34" s="197" t="s">
        <v>176</v>
      </c>
      <c r="H34" s="196">
        <v>76</v>
      </c>
      <c r="I34" s="196">
        <v>105</v>
      </c>
      <c r="J34" s="196">
        <v>100</v>
      </c>
      <c r="K34" s="176">
        <f t="shared" si="0"/>
        <v>281</v>
      </c>
    </row>
    <row r="35" spans="1:11" ht="12.75" customHeight="1">
      <c r="A35" s="177" t="s">
        <v>182</v>
      </c>
      <c r="B35" s="196">
        <v>2</v>
      </c>
      <c r="C35" s="197" t="s">
        <v>121</v>
      </c>
      <c r="D35" s="197" t="s">
        <v>106</v>
      </c>
      <c r="E35" s="250">
        <v>76181</v>
      </c>
      <c r="F35" s="250" t="s">
        <v>198</v>
      </c>
      <c r="G35" s="197" t="s">
        <v>96</v>
      </c>
      <c r="H35" s="196">
        <v>66</v>
      </c>
      <c r="I35" s="196">
        <v>80</v>
      </c>
      <c r="J35" s="196">
        <v>108</v>
      </c>
      <c r="K35" s="176">
        <f t="shared" si="0"/>
        <v>254</v>
      </c>
    </row>
    <row r="36" spans="1:11" ht="12.75" customHeight="1">
      <c r="A36" s="177" t="s">
        <v>183</v>
      </c>
      <c r="B36" s="196">
        <v>56</v>
      </c>
      <c r="C36" s="197" t="s">
        <v>126</v>
      </c>
      <c r="D36" s="197" t="s">
        <v>125</v>
      </c>
      <c r="E36" s="250">
        <v>24373</v>
      </c>
      <c r="F36" s="250" t="s">
        <v>27</v>
      </c>
      <c r="G36" s="197" t="s">
        <v>295</v>
      </c>
      <c r="H36" s="196">
        <v>0</v>
      </c>
      <c r="I36" s="196">
        <v>106</v>
      </c>
      <c r="J36" s="196">
        <v>120</v>
      </c>
      <c r="K36" s="176">
        <f t="shared" si="0"/>
        <v>226</v>
      </c>
    </row>
    <row r="37" spans="1:11" ht="12.75" customHeight="1">
      <c r="A37" s="177" t="s">
        <v>184</v>
      </c>
      <c r="B37" s="196">
        <v>47</v>
      </c>
      <c r="C37" s="197" t="s">
        <v>285</v>
      </c>
      <c r="D37" s="197" t="s">
        <v>352</v>
      </c>
      <c r="E37" s="250">
        <v>24604</v>
      </c>
      <c r="F37" s="250" t="s">
        <v>67</v>
      </c>
      <c r="G37" s="197" t="s">
        <v>286</v>
      </c>
      <c r="H37" s="196">
        <v>160</v>
      </c>
      <c r="I37" s="196">
        <v>44</v>
      </c>
      <c r="J37" s="239"/>
      <c r="K37" s="176">
        <f t="shared" si="0"/>
        <v>204</v>
      </c>
    </row>
    <row r="38" spans="1:11" ht="12.75" customHeight="1">
      <c r="A38" s="177" t="s">
        <v>185</v>
      </c>
      <c r="B38" s="196">
        <v>3</v>
      </c>
      <c r="C38" s="197" t="s">
        <v>230</v>
      </c>
      <c r="D38" s="197" t="s">
        <v>229</v>
      </c>
      <c r="E38" s="250">
        <v>76174</v>
      </c>
      <c r="F38" s="250" t="s">
        <v>198</v>
      </c>
      <c r="G38" s="197" t="s">
        <v>231</v>
      </c>
      <c r="H38" s="196">
        <v>20</v>
      </c>
      <c r="I38" s="196">
        <v>0</v>
      </c>
      <c r="J38" s="196">
        <v>180</v>
      </c>
      <c r="K38" s="176">
        <f t="shared" si="0"/>
        <v>200</v>
      </c>
    </row>
    <row r="39" spans="1:11" ht="12.75" customHeight="1">
      <c r="A39" s="177" t="s">
        <v>186</v>
      </c>
      <c r="B39" s="196">
        <v>63</v>
      </c>
      <c r="C39" s="197" t="s">
        <v>302</v>
      </c>
      <c r="D39" s="197" t="s">
        <v>271</v>
      </c>
      <c r="E39" s="250">
        <v>68803</v>
      </c>
      <c r="F39" s="250" t="s">
        <v>31</v>
      </c>
      <c r="G39" s="197" t="s">
        <v>303</v>
      </c>
      <c r="H39" s="196">
        <v>0</v>
      </c>
      <c r="I39" s="196">
        <v>47</v>
      </c>
      <c r="J39" s="196">
        <v>124</v>
      </c>
      <c r="K39" s="176">
        <f t="shared" si="0"/>
        <v>171</v>
      </c>
    </row>
    <row r="40" spans="1:11" ht="12.75" customHeight="1">
      <c r="A40" s="177" t="s">
        <v>187</v>
      </c>
      <c r="B40" s="196">
        <v>61</v>
      </c>
      <c r="C40" s="197" t="s">
        <v>118</v>
      </c>
      <c r="D40" s="197" t="s">
        <v>104</v>
      </c>
      <c r="E40" s="250">
        <v>17072</v>
      </c>
      <c r="F40" s="250" t="s">
        <v>52</v>
      </c>
      <c r="G40" s="197" t="s">
        <v>160</v>
      </c>
      <c r="H40" s="196">
        <v>133</v>
      </c>
      <c r="I40" s="196">
        <v>0</v>
      </c>
      <c r="J40" s="196">
        <v>0</v>
      </c>
      <c r="K40" s="176">
        <f t="shared" si="0"/>
        <v>133</v>
      </c>
    </row>
    <row r="41" spans="1:11" ht="12.75" customHeight="1">
      <c r="A41" s="177" t="s">
        <v>188</v>
      </c>
      <c r="B41" s="196">
        <v>40</v>
      </c>
      <c r="C41" s="197" t="s">
        <v>272</v>
      </c>
      <c r="D41" s="197" t="s">
        <v>271</v>
      </c>
      <c r="E41" s="250">
        <v>24536</v>
      </c>
      <c r="F41" s="250" t="s">
        <v>67</v>
      </c>
      <c r="G41" s="197" t="s">
        <v>273</v>
      </c>
      <c r="H41" s="196">
        <v>0</v>
      </c>
      <c r="I41" s="196">
        <v>0</v>
      </c>
      <c r="J41" s="196">
        <v>78</v>
      </c>
      <c r="K41" s="176">
        <f t="shared" si="0"/>
        <v>78</v>
      </c>
    </row>
    <row r="42" spans="1:11" ht="12.75" customHeight="1">
      <c r="A42" s="177" t="s">
        <v>189</v>
      </c>
      <c r="B42" s="196">
        <v>43</v>
      </c>
      <c r="C42" s="197" t="s">
        <v>362</v>
      </c>
      <c r="D42" s="197" t="s">
        <v>365</v>
      </c>
      <c r="E42" s="250" t="s">
        <v>338</v>
      </c>
      <c r="F42" s="250" t="s">
        <v>67</v>
      </c>
      <c r="G42" s="197" t="s">
        <v>282</v>
      </c>
      <c r="H42" s="196">
        <v>0</v>
      </c>
      <c r="I42" s="196">
        <v>0</v>
      </c>
      <c r="J42" s="196">
        <v>75</v>
      </c>
      <c r="K42" s="176">
        <f t="shared" si="0"/>
        <v>75</v>
      </c>
    </row>
    <row r="43" spans="1:11" ht="12.75" customHeight="1" thickBot="1">
      <c r="A43" s="178" t="s">
        <v>190</v>
      </c>
      <c r="B43" s="198">
        <v>52</v>
      </c>
      <c r="C43" s="199" t="s">
        <v>164</v>
      </c>
      <c r="D43" s="199" t="s">
        <v>353</v>
      </c>
      <c r="E43" s="251">
        <v>67858</v>
      </c>
      <c r="F43" s="251" t="s">
        <v>52</v>
      </c>
      <c r="G43" s="199" t="s">
        <v>165</v>
      </c>
      <c r="H43" s="198">
        <v>0</v>
      </c>
      <c r="I43" s="198">
        <v>0</v>
      </c>
      <c r="J43" s="198">
        <v>50</v>
      </c>
      <c r="K43" s="179">
        <f t="shared" si="0"/>
        <v>50</v>
      </c>
    </row>
    <row r="44" spans="2:11" ht="12.75" customHeight="1">
      <c r="B44" s="10"/>
      <c r="C44" s="10"/>
      <c r="D44" s="10"/>
      <c r="E44" s="10"/>
      <c r="F44" s="11"/>
      <c r="G44" s="11"/>
      <c r="H44" s="11"/>
      <c r="I44" s="11"/>
      <c r="J44" s="11"/>
      <c r="K44" s="11"/>
    </row>
    <row r="45" spans="1:9" ht="12" customHeight="1">
      <c r="A45" s="50"/>
      <c r="B45" s="51"/>
      <c r="C45" s="51"/>
      <c r="D45" s="10"/>
      <c r="E45" s="10"/>
      <c r="G45" s="48"/>
      <c r="H45" s="33"/>
      <c r="I45" s="34"/>
    </row>
    <row r="46" spans="1:9" ht="12.75">
      <c r="A46" s="50" t="s">
        <v>56</v>
      </c>
      <c r="B46" s="51"/>
      <c r="C46" s="51"/>
      <c r="D46"/>
      <c r="E46"/>
      <c r="F46" s="120" t="s">
        <v>62</v>
      </c>
      <c r="G46" s="48"/>
      <c r="H46" s="33"/>
      <c r="I46" s="120"/>
    </row>
    <row r="47" spans="1:9" ht="12.75">
      <c r="A47" s="10" t="s">
        <v>367</v>
      </c>
      <c r="B47" s="11"/>
      <c r="C47" s="11"/>
      <c r="D47"/>
      <c r="E47"/>
      <c r="F47" s="33" t="s">
        <v>405</v>
      </c>
      <c r="G47" s="48"/>
      <c r="H47"/>
      <c r="I47" s="33"/>
    </row>
    <row r="48" spans="1:10" ht="12.75">
      <c r="A48" s="10" t="s">
        <v>368</v>
      </c>
      <c r="B48" s="10"/>
      <c r="C48" s="10"/>
      <c r="D48"/>
      <c r="E48"/>
      <c r="F48" s="120"/>
      <c r="G48" s="47"/>
      <c r="H48" s="120"/>
      <c r="I48" s="120"/>
      <c r="J48" s="120"/>
    </row>
    <row r="49" spans="1:10" ht="12.75">
      <c r="A49" s="10" t="s">
        <v>369</v>
      </c>
      <c r="B49" s="10"/>
      <c r="C49" s="10"/>
      <c r="D49"/>
      <c r="E49"/>
      <c r="F49" s="33" t="s">
        <v>63</v>
      </c>
      <c r="G49" s="47"/>
      <c r="H49" s="33"/>
      <c r="I49" s="33"/>
      <c r="J49" s="33"/>
    </row>
    <row r="50" spans="2:10" ht="12.75">
      <c r="B50" s="12"/>
      <c r="C50" s="12"/>
      <c r="D50" s="12"/>
      <c r="E50" s="12"/>
      <c r="F50" s="12"/>
      <c r="G50" s="6"/>
      <c r="H50" s="6"/>
      <c r="I50" s="6"/>
      <c r="J50" s="6"/>
    </row>
    <row r="51" spans="2:7" ht="12.75">
      <c r="B51" s="12"/>
      <c r="C51" s="12"/>
      <c r="D51" s="12"/>
      <c r="E51" s="12"/>
      <c r="F51"/>
      <c r="G51" s="6"/>
    </row>
    <row r="70" ht="13.5" thickBot="1"/>
    <row r="71" ht="13.5" thickBot="1">
      <c r="U71" s="144"/>
    </row>
    <row r="72" ht="13.5" thickBot="1">
      <c r="U72" s="145"/>
    </row>
    <row r="73" ht="13.5" thickBot="1">
      <c r="U73" s="145"/>
    </row>
    <row r="74" ht="13.5" thickBot="1">
      <c r="U74" s="145"/>
    </row>
    <row r="75" ht="13.5" thickBot="1">
      <c r="U75" s="145"/>
    </row>
  </sheetData>
  <sheetProtection/>
  <conditionalFormatting sqref="E43 E35">
    <cfRule type="cellIs" priority="2" dxfId="20" operator="equal" stopIfTrue="1">
      <formula>TRUE</formula>
    </cfRule>
  </conditionalFormatting>
  <hyperlinks>
    <hyperlink ref="A5" r:id="rId1" display="../36 Pokal/www.komarov.vesolje.net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1">
      <selection activeCell="O34" sqref="O34"/>
    </sheetView>
  </sheetViews>
  <sheetFormatPr defaultColWidth="9.140625" defaultRowHeight="12.75"/>
  <cols>
    <col min="1" max="1" width="7.140625" style="0" customWidth="1"/>
    <col min="2" max="2" width="6.421875" style="6" bestFit="1" customWidth="1"/>
    <col min="3" max="3" width="13.421875" style="6" bestFit="1" customWidth="1"/>
    <col min="4" max="4" width="12.140625" style="0" bestFit="1" customWidth="1"/>
    <col min="5" max="5" width="6.7109375" style="0" bestFit="1" customWidth="1"/>
    <col min="6" max="6" width="8.421875" style="0" customWidth="1"/>
    <col min="7" max="7" width="12.00390625" style="0" customWidth="1"/>
    <col min="8" max="10" width="6.28125" style="6" customWidth="1"/>
    <col min="11" max="11" width="8.140625" style="0" bestFit="1" customWidth="1"/>
    <col min="12" max="12" width="0" style="0" hidden="1" customWidth="1"/>
  </cols>
  <sheetData>
    <row r="1" spans="1:3" ht="17.25">
      <c r="A1" s="2" t="s">
        <v>232</v>
      </c>
      <c r="B1"/>
      <c r="C1"/>
    </row>
    <row r="2" spans="1:3" ht="12.75">
      <c r="A2" s="1" t="s">
        <v>3</v>
      </c>
      <c r="B2"/>
      <c r="C2"/>
    </row>
    <row r="3" spans="1:3" ht="12.75">
      <c r="A3" s="1" t="s">
        <v>4</v>
      </c>
      <c r="B3"/>
      <c r="C3"/>
    </row>
    <row r="4" spans="1:3" ht="12.75">
      <c r="A4" s="1" t="s">
        <v>233</v>
      </c>
      <c r="B4"/>
      <c r="C4"/>
    </row>
    <row r="5" spans="1:3" ht="12.75">
      <c r="A5" s="149" t="s">
        <v>25</v>
      </c>
      <c r="B5"/>
      <c r="C5"/>
    </row>
    <row r="6" spans="1:7" ht="12.75">
      <c r="A6" s="24"/>
      <c r="B6" s="12"/>
      <c r="C6" s="12"/>
      <c r="D6" s="12"/>
      <c r="E6" s="12"/>
      <c r="F6" s="12"/>
      <c r="G6" s="12"/>
    </row>
    <row r="7" spans="1:7" ht="12.75">
      <c r="A7" s="24"/>
      <c r="B7" s="12"/>
      <c r="C7" s="12"/>
      <c r="D7" s="12"/>
      <c r="E7" s="12"/>
      <c r="F7" s="12"/>
      <c r="G7" s="12"/>
    </row>
    <row r="8" spans="1:7" ht="12.75">
      <c r="A8" s="24"/>
      <c r="B8" s="12"/>
      <c r="C8" s="12"/>
      <c r="D8" s="12"/>
      <c r="E8" s="12"/>
      <c r="F8" s="12"/>
      <c r="G8" s="12"/>
    </row>
    <row r="9" spans="6:12" ht="23.25" thickBot="1">
      <c r="F9" s="121" t="s">
        <v>58</v>
      </c>
      <c r="G9" s="6"/>
      <c r="L9" s="35">
        <v>32</v>
      </c>
    </row>
    <row r="10" spans="1:12" s="6" customFormat="1" ht="12.75" customHeight="1" thickBot="1">
      <c r="A10" s="106" t="s">
        <v>5</v>
      </c>
      <c r="B10" s="106" t="s">
        <v>6</v>
      </c>
      <c r="C10" s="125" t="s">
        <v>80</v>
      </c>
      <c r="D10" s="125" t="s">
        <v>79</v>
      </c>
      <c r="E10" s="125" t="s">
        <v>225</v>
      </c>
      <c r="F10" s="106" t="s">
        <v>375</v>
      </c>
      <c r="G10" s="106" t="s">
        <v>159</v>
      </c>
      <c r="H10" s="107" t="s">
        <v>0</v>
      </c>
      <c r="I10" s="126" t="s">
        <v>1</v>
      </c>
      <c r="J10" s="106" t="s">
        <v>2</v>
      </c>
      <c r="K10" s="140" t="s">
        <v>7</v>
      </c>
      <c r="L10" s="37" t="s">
        <v>29</v>
      </c>
    </row>
    <row r="11" spans="1:12" ht="12.75">
      <c r="A11" s="187">
        <v>1</v>
      </c>
      <c r="B11" s="196">
        <v>3</v>
      </c>
      <c r="C11" s="197" t="s">
        <v>230</v>
      </c>
      <c r="D11" s="197" t="s">
        <v>229</v>
      </c>
      <c r="E11" s="201">
        <v>76174</v>
      </c>
      <c r="F11" s="197" t="s">
        <v>198</v>
      </c>
      <c r="G11" s="197" t="s">
        <v>231</v>
      </c>
      <c r="H11" s="240">
        <v>110</v>
      </c>
      <c r="I11" s="240">
        <v>180</v>
      </c>
      <c r="J11" s="240">
        <v>140</v>
      </c>
      <c r="K11" s="188">
        <f aca="true" t="shared" si="0" ref="K11:K42">SUM(H11:J11)</f>
        <v>430</v>
      </c>
      <c r="L11" s="36">
        <f aca="true" t="shared" si="1" ref="L11:L16">100*((K11/540)+(LOG($L$9)/10-LOG(A11)/10))</f>
        <v>94.6811294128287</v>
      </c>
    </row>
    <row r="12" spans="1:12" ht="12.75">
      <c r="A12" s="175">
        <v>2</v>
      </c>
      <c r="B12" s="196">
        <v>44</v>
      </c>
      <c r="C12" s="197" t="s">
        <v>177</v>
      </c>
      <c r="D12" s="197" t="s">
        <v>84</v>
      </c>
      <c r="E12" s="201">
        <v>24594</v>
      </c>
      <c r="F12" s="197" t="s">
        <v>67</v>
      </c>
      <c r="G12" s="197" t="s">
        <v>171</v>
      </c>
      <c r="H12" s="196">
        <v>117</v>
      </c>
      <c r="I12" s="196">
        <v>172</v>
      </c>
      <c r="J12" s="196">
        <v>110</v>
      </c>
      <c r="K12" s="189">
        <f t="shared" si="0"/>
        <v>399</v>
      </c>
      <c r="L12" s="38">
        <f t="shared" si="1"/>
        <v>85.93008871544814</v>
      </c>
    </row>
    <row r="13" spans="1:12" ht="12.75">
      <c r="A13" s="175">
        <v>3</v>
      </c>
      <c r="B13" s="196">
        <v>9</v>
      </c>
      <c r="C13" s="197" t="s">
        <v>114</v>
      </c>
      <c r="D13" s="197" t="s">
        <v>100</v>
      </c>
      <c r="E13" s="201">
        <v>16042</v>
      </c>
      <c r="F13" s="197" t="s">
        <v>158</v>
      </c>
      <c r="G13" s="197" t="s">
        <v>202</v>
      </c>
      <c r="H13" s="196">
        <v>153</v>
      </c>
      <c r="I13" s="196">
        <v>132</v>
      </c>
      <c r="J13" s="196">
        <v>112</v>
      </c>
      <c r="K13" s="189">
        <f t="shared" si="0"/>
        <v>397</v>
      </c>
      <c r="L13" s="38">
        <f t="shared" si="1"/>
        <v>83.79880575452096</v>
      </c>
    </row>
    <row r="14" spans="1:12" ht="12.75">
      <c r="A14" s="177">
        <v>4</v>
      </c>
      <c r="B14" s="196">
        <v>38</v>
      </c>
      <c r="C14" s="158" t="s">
        <v>224</v>
      </c>
      <c r="D14" s="158" t="s">
        <v>363</v>
      </c>
      <c r="E14" s="201">
        <v>24587</v>
      </c>
      <c r="F14" s="197" t="s">
        <v>67</v>
      </c>
      <c r="G14" s="197" t="s">
        <v>166</v>
      </c>
      <c r="H14" s="196">
        <v>107</v>
      </c>
      <c r="I14" s="196">
        <v>144</v>
      </c>
      <c r="J14" s="196">
        <v>145</v>
      </c>
      <c r="K14" s="176">
        <f t="shared" si="0"/>
        <v>396</v>
      </c>
      <c r="L14" s="38">
        <f t="shared" si="1"/>
        <v>82.36423320325277</v>
      </c>
    </row>
    <row r="15" spans="1:12" ht="12.75">
      <c r="A15" s="177">
        <v>5</v>
      </c>
      <c r="B15" s="196">
        <v>65</v>
      </c>
      <c r="C15" s="197" t="s">
        <v>126</v>
      </c>
      <c r="D15" s="197" t="s">
        <v>103</v>
      </c>
      <c r="E15" s="250">
        <v>24372</v>
      </c>
      <c r="F15" s="197" t="s">
        <v>27</v>
      </c>
      <c r="G15" s="197" t="s">
        <v>313</v>
      </c>
      <c r="H15" s="196">
        <v>117</v>
      </c>
      <c r="I15" s="196">
        <v>145</v>
      </c>
      <c r="J15" s="196">
        <v>115</v>
      </c>
      <c r="K15" s="176">
        <f t="shared" si="0"/>
        <v>377</v>
      </c>
      <c r="L15" s="38">
        <f t="shared" si="1"/>
        <v>77.87661455465368</v>
      </c>
    </row>
    <row r="16" spans="1:12" ht="12.75">
      <c r="A16" s="177">
        <v>6</v>
      </c>
      <c r="B16" s="196">
        <v>19</v>
      </c>
      <c r="C16" s="197" t="s">
        <v>86</v>
      </c>
      <c r="D16" s="197" t="s">
        <v>85</v>
      </c>
      <c r="E16" s="201">
        <v>54112</v>
      </c>
      <c r="F16" s="197" t="s">
        <v>16</v>
      </c>
      <c r="G16" s="197" t="s">
        <v>172</v>
      </c>
      <c r="H16" s="240">
        <v>85</v>
      </c>
      <c r="I16" s="240">
        <v>180</v>
      </c>
      <c r="J16" s="240">
        <v>107</v>
      </c>
      <c r="K16" s="176">
        <f t="shared" si="0"/>
        <v>372</v>
      </c>
      <c r="L16" s="38">
        <f t="shared" si="1"/>
        <v>76.15887616825151</v>
      </c>
    </row>
    <row r="17" spans="1:12" ht="12.75">
      <c r="A17" s="177">
        <v>7</v>
      </c>
      <c r="B17" s="196">
        <v>17</v>
      </c>
      <c r="C17" s="197" t="s">
        <v>211</v>
      </c>
      <c r="D17" s="197" t="s">
        <v>210</v>
      </c>
      <c r="E17" s="201">
        <v>20747</v>
      </c>
      <c r="F17" s="197" t="s">
        <v>213</v>
      </c>
      <c r="G17" s="197" t="s">
        <v>212</v>
      </c>
      <c r="H17" s="196">
        <v>99</v>
      </c>
      <c r="I17" s="196">
        <v>156</v>
      </c>
      <c r="J17" s="196">
        <v>105</v>
      </c>
      <c r="K17" s="176">
        <f t="shared" si="0"/>
        <v>360</v>
      </c>
      <c r="L17" s="38"/>
    </row>
    <row r="18" spans="1:12" ht="12.75">
      <c r="A18" s="177">
        <v>8</v>
      </c>
      <c r="B18" s="196">
        <v>61</v>
      </c>
      <c r="C18" s="197" t="s">
        <v>118</v>
      </c>
      <c r="D18" s="197" t="s">
        <v>104</v>
      </c>
      <c r="E18" s="201">
        <v>17072</v>
      </c>
      <c r="F18" s="197" t="s">
        <v>52</v>
      </c>
      <c r="G18" s="197" t="s">
        <v>160</v>
      </c>
      <c r="H18" s="196">
        <v>144</v>
      </c>
      <c r="I18" s="196">
        <v>105</v>
      </c>
      <c r="J18" s="196">
        <v>100</v>
      </c>
      <c r="K18" s="176">
        <f t="shared" si="0"/>
        <v>349</v>
      </c>
      <c r="L18" s="38"/>
    </row>
    <row r="19" spans="1:12" ht="12.75">
      <c r="A19" s="177">
        <v>9</v>
      </c>
      <c r="B19" s="196">
        <v>23</v>
      </c>
      <c r="C19" s="197" t="s">
        <v>110</v>
      </c>
      <c r="D19" s="197" t="s">
        <v>109</v>
      </c>
      <c r="E19" s="201">
        <v>21816</v>
      </c>
      <c r="F19" s="197" t="s">
        <v>34</v>
      </c>
      <c r="G19" s="197" t="s">
        <v>111</v>
      </c>
      <c r="H19" s="196">
        <v>97</v>
      </c>
      <c r="I19" s="196">
        <v>100</v>
      </c>
      <c r="J19" s="196">
        <v>149</v>
      </c>
      <c r="K19" s="176">
        <f t="shared" si="0"/>
        <v>346</v>
      </c>
      <c r="L19" s="38">
        <f>100*((K19/540)+(LOG($L$9)/10-LOG(A19)/10))</f>
        <v>69.58314876287989</v>
      </c>
    </row>
    <row r="20" spans="1:12" ht="12.75">
      <c r="A20" s="177" t="s">
        <v>146</v>
      </c>
      <c r="B20" s="196">
        <v>42</v>
      </c>
      <c r="C20" s="158" t="s">
        <v>228</v>
      </c>
      <c r="D20" s="158" t="s">
        <v>358</v>
      </c>
      <c r="E20" s="201">
        <v>70786</v>
      </c>
      <c r="F20" s="197" t="s">
        <v>67</v>
      </c>
      <c r="G20" s="197" t="s">
        <v>266</v>
      </c>
      <c r="H20" s="196">
        <v>96</v>
      </c>
      <c r="I20" s="196">
        <v>134</v>
      </c>
      <c r="J20" s="196">
        <v>111</v>
      </c>
      <c r="K20" s="176">
        <f t="shared" si="0"/>
        <v>341</v>
      </c>
      <c r="L20" s="38">
        <f>100*((K20/540)+(LOG($L$9)/10-LOG(A20)/10))</f>
        <v>68.1996479313472</v>
      </c>
    </row>
    <row r="21" spans="1:12" ht="12.75">
      <c r="A21" s="177">
        <v>11</v>
      </c>
      <c r="B21" s="196">
        <v>20</v>
      </c>
      <c r="C21" s="197" t="s">
        <v>112</v>
      </c>
      <c r="D21" s="197" t="s">
        <v>98</v>
      </c>
      <c r="E21" s="201">
        <v>23406</v>
      </c>
      <c r="F21" s="197" t="s">
        <v>34</v>
      </c>
      <c r="G21" s="197" t="s">
        <v>94</v>
      </c>
      <c r="H21" s="196">
        <v>99</v>
      </c>
      <c r="I21" s="196">
        <v>125</v>
      </c>
      <c r="J21" s="196">
        <v>115</v>
      </c>
      <c r="K21" s="176">
        <f t="shared" si="0"/>
        <v>339</v>
      </c>
      <c r="L21" s="38"/>
    </row>
    <row r="22" spans="1:12" s="7" customFormat="1" ht="12.75">
      <c r="A22" s="177">
        <v>12</v>
      </c>
      <c r="B22" s="196">
        <v>12</v>
      </c>
      <c r="C22" s="197" t="s">
        <v>113</v>
      </c>
      <c r="D22" s="197" t="s">
        <v>103</v>
      </c>
      <c r="E22" s="201">
        <v>16079</v>
      </c>
      <c r="F22" s="197" t="s">
        <v>158</v>
      </c>
      <c r="G22" s="197" t="s">
        <v>176</v>
      </c>
      <c r="H22" s="196">
        <v>91</v>
      </c>
      <c r="I22" s="196">
        <v>120</v>
      </c>
      <c r="J22" s="196">
        <v>126</v>
      </c>
      <c r="K22" s="176">
        <f t="shared" si="0"/>
        <v>337</v>
      </c>
      <c r="L22" s="38">
        <f aca="true" t="shared" si="2" ref="L22:L33">100*((K22/540)+(LOG($L$9)/10-LOG(A22)/10))</f>
        <v>66.66709473013022</v>
      </c>
    </row>
    <row r="23" spans="1:12" ht="12.75">
      <c r="A23" s="177">
        <v>13</v>
      </c>
      <c r="B23" s="196">
        <v>4</v>
      </c>
      <c r="C23" s="197" t="s">
        <v>124</v>
      </c>
      <c r="D23" s="197" t="s">
        <v>199</v>
      </c>
      <c r="E23" s="201">
        <v>76176</v>
      </c>
      <c r="F23" s="197" t="s">
        <v>198</v>
      </c>
      <c r="G23" s="197" t="s">
        <v>95</v>
      </c>
      <c r="H23" s="196">
        <v>110</v>
      </c>
      <c r="I23" s="196">
        <v>115</v>
      </c>
      <c r="J23" s="196">
        <v>108</v>
      </c>
      <c r="K23" s="176">
        <f t="shared" si="0"/>
        <v>333</v>
      </c>
      <c r="L23" s="38">
        <f t="shared" si="2"/>
        <v>65.57873292679737</v>
      </c>
    </row>
    <row r="24" spans="1:12" ht="12.75">
      <c r="A24" s="177">
        <v>14</v>
      </c>
      <c r="B24" s="196">
        <v>54</v>
      </c>
      <c r="C24" s="197" t="s">
        <v>72</v>
      </c>
      <c r="D24" s="197" t="s">
        <v>175</v>
      </c>
      <c r="E24" s="201">
        <v>31096</v>
      </c>
      <c r="F24" s="197" t="s">
        <v>52</v>
      </c>
      <c r="G24" s="197" t="s">
        <v>66</v>
      </c>
      <c r="H24" s="196">
        <v>85</v>
      </c>
      <c r="I24" s="196">
        <v>153</v>
      </c>
      <c r="J24" s="196">
        <v>89</v>
      </c>
      <c r="K24" s="176">
        <f t="shared" si="0"/>
        <v>327</v>
      </c>
      <c r="L24" s="38">
        <f t="shared" si="2"/>
        <v>64.14577498197222</v>
      </c>
    </row>
    <row r="25" spans="1:12" ht="12.75">
      <c r="A25" s="177">
        <v>15</v>
      </c>
      <c r="B25" s="196">
        <v>16</v>
      </c>
      <c r="C25" s="197" t="s">
        <v>117</v>
      </c>
      <c r="D25" s="197" t="s">
        <v>116</v>
      </c>
      <c r="E25" s="201">
        <v>69149</v>
      </c>
      <c r="F25" s="197" t="s">
        <v>54</v>
      </c>
      <c r="G25" s="197" t="s">
        <v>55</v>
      </c>
      <c r="H25" s="196">
        <v>111</v>
      </c>
      <c r="I25" s="196">
        <v>103</v>
      </c>
      <c r="J25" s="196">
        <v>101</v>
      </c>
      <c r="K25" s="176">
        <f t="shared" si="0"/>
        <v>315</v>
      </c>
      <c r="L25" s="38">
        <f t="shared" si="2"/>
        <v>61.623920525975585</v>
      </c>
    </row>
    <row r="26" spans="1:12" ht="24">
      <c r="A26" s="177">
        <v>16</v>
      </c>
      <c r="B26" s="196">
        <v>18</v>
      </c>
      <c r="C26" s="197" t="s">
        <v>120</v>
      </c>
      <c r="D26" s="197" t="s">
        <v>119</v>
      </c>
      <c r="E26" s="201">
        <v>54113</v>
      </c>
      <c r="F26" s="197" t="s">
        <v>16</v>
      </c>
      <c r="G26" s="197" t="s">
        <v>173</v>
      </c>
      <c r="H26" s="196">
        <v>91</v>
      </c>
      <c r="I26" s="196">
        <v>117</v>
      </c>
      <c r="J26" s="196">
        <v>106</v>
      </c>
      <c r="K26" s="176">
        <f t="shared" si="0"/>
        <v>314</v>
      </c>
      <c r="L26" s="38">
        <f t="shared" si="2"/>
        <v>61.158448104787965</v>
      </c>
    </row>
    <row r="27" spans="1:12" ht="12.75">
      <c r="A27" s="177">
        <v>17</v>
      </c>
      <c r="B27" s="196">
        <v>46</v>
      </c>
      <c r="C27" s="197" t="s">
        <v>129</v>
      </c>
      <c r="D27" s="197" t="s">
        <v>83</v>
      </c>
      <c r="E27" s="201" t="s">
        <v>337</v>
      </c>
      <c r="F27" s="197" t="s">
        <v>67</v>
      </c>
      <c r="G27" s="197" t="s">
        <v>174</v>
      </c>
      <c r="H27" s="196">
        <v>90</v>
      </c>
      <c r="I27" s="196">
        <v>114</v>
      </c>
      <c r="J27" s="196">
        <v>109</v>
      </c>
      <c r="K27" s="176">
        <f t="shared" si="0"/>
        <v>313</v>
      </c>
      <c r="L27" s="38">
        <f t="shared" si="2"/>
        <v>60.70997353237928</v>
      </c>
    </row>
    <row r="28" spans="1:12" ht="12.75">
      <c r="A28" s="177">
        <v>18</v>
      </c>
      <c r="B28" s="196">
        <v>5</v>
      </c>
      <c r="C28" s="197" t="s">
        <v>115</v>
      </c>
      <c r="D28" s="197" t="s">
        <v>101</v>
      </c>
      <c r="E28" s="201" t="s">
        <v>335</v>
      </c>
      <c r="F28" s="197" t="s">
        <v>158</v>
      </c>
      <c r="G28" s="197" t="s">
        <v>275</v>
      </c>
      <c r="H28" s="196">
        <v>98</v>
      </c>
      <c r="I28" s="196">
        <v>100</v>
      </c>
      <c r="J28" s="196">
        <v>111</v>
      </c>
      <c r="K28" s="176">
        <f t="shared" si="0"/>
        <v>309</v>
      </c>
      <c r="L28" s="38">
        <f t="shared" si="2"/>
        <v>59.72099695438822</v>
      </c>
    </row>
    <row r="29" spans="1:12" ht="12.75">
      <c r="A29" s="177">
        <v>19</v>
      </c>
      <c r="B29" s="196">
        <v>15</v>
      </c>
      <c r="C29" s="197" t="s">
        <v>123</v>
      </c>
      <c r="D29" s="197" t="s">
        <v>107</v>
      </c>
      <c r="E29" s="201">
        <v>29741</v>
      </c>
      <c r="F29" s="197" t="s">
        <v>54</v>
      </c>
      <c r="G29" s="197" t="s">
        <v>97</v>
      </c>
      <c r="H29" s="196">
        <v>80</v>
      </c>
      <c r="I29" s="196">
        <v>119</v>
      </c>
      <c r="J29" s="196">
        <v>100</v>
      </c>
      <c r="K29" s="176">
        <f t="shared" si="0"/>
        <v>299</v>
      </c>
      <c r="L29" s="38">
        <f t="shared" si="2"/>
        <v>57.63433414404114</v>
      </c>
    </row>
    <row r="30" spans="1:12" ht="12.75">
      <c r="A30" s="177" t="s">
        <v>325</v>
      </c>
      <c r="B30" s="196">
        <v>50</v>
      </c>
      <c r="C30" s="197" t="s">
        <v>73</v>
      </c>
      <c r="D30" s="197" t="s">
        <v>74</v>
      </c>
      <c r="E30" s="201">
        <v>68469</v>
      </c>
      <c r="F30" s="197" t="s">
        <v>27</v>
      </c>
      <c r="G30" s="197" t="s">
        <v>289</v>
      </c>
      <c r="H30" s="196">
        <v>97</v>
      </c>
      <c r="I30" s="196">
        <v>97</v>
      </c>
      <c r="J30" s="196">
        <v>94</v>
      </c>
      <c r="K30" s="176">
        <f t="shared" si="0"/>
        <v>288</v>
      </c>
      <c r="L30" s="38" t="e">
        <f t="shared" si="2"/>
        <v>#VALUE!</v>
      </c>
    </row>
    <row r="31" spans="1:12" ht="12.75">
      <c r="A31" s="177" t="s">
        <v>325</v>
      </c>
      <c r="B31" s="196">
        <v>64</v>
      </c>
      <c r="C31" s="197" t="s">
        <v>126</v>
      </c>
      <c r="D31" s="197" t="s">
        <v>311</v>
      </c>
      <c r="E31" s="250" t="s">
        <v>339</v>
      </c>
      <c r="F31" s="197" t="s">
        <v>27</v>
      </c>
      <c r="G31" s="197" t="s">
        <v>312</v>
      </c>
      <c r="H31" s="196">
        <v>99</v>
      </c>
      <c r="I31" s="196">
        <v>110</v>
      </c>
      <c r="J31" s="196">
        <v>79</v>
      </c>
      <c r="K31" s="176">
        <f t="shared" si="0"/>
        <v>288</v>
      </c>
      <c r="L31" s="38" t="e">
        <f t="shared" si="2"/>
        <v>#VALUE!</v>
      </c>
    </row>
    <row r="32" spans="1:12" ht="12.75">
      <c r="A32" s="177">
        <v>22</v>
      </c>
      <c r="B32" s="196">
        <v>53</v>
      </c>
      <c r="C32" s="197" t="s">
        <v>82</v>
      </c>
      <c r="D32" s="197" t="s">
        <v>75</v>
      </c>
      <c r="E32" s="201">
        <v>68494</v>
      </c>
      <c r="F32" s="197" t="s">
        <v>52</v>
      </c>
      <c r="G32" s="197" t="s">
        <v>214</v>
      </c>
      <c r="H32" s="196">
        <v>87</v>
      </c>
      <c r="I32" s="196">
        <v>85</v>
      </c>
      <c r="J32" s="196">
        <v>108</v>
      </c>
      <c r="K32" s="176">
        <f t="shared" si="0"/>
        <v>280</v>
      </c>
      <c r="L32" s="38">
        <f t="shared" si="2"/>
        <v>53.47912482682885</v>
      </c>
    </row>
    <row r="33" spans="1:12" ht="12.75">
      <c r="A33" s="177">
        <v>23</v>
      </c>
      <c r="B33" s="196">
        <v>49</v>
      </c>
      <c r="C33" s="197" t="s">
        <v>132</v>
      </c>
      <c r="D33" s="197" t="s">
        <v>131</v>
      </c>
      <c r="E33" s="201">
        <v>24587</v>
      </c>
      <c r="F33" s="197" t="s">
        <v>27</v>
      </c>
      <c r="G33" s="197" t="s">
        <v>310</v>
      </c>
      <c r="H33" s="196">
        <v>97</v>
      </c>
      <c r="I33" s="196">
        <v>112</v>
      </c>
      <c r="J33" s="196">
        <v>69</v>
      </c>
      <c r="K33" s="176">
        <f t="shared" si="0"/>
        <v>278</v>
      </c>
      <c r="L33" s="38">
        <f t="shared" si="2"/>
        <v>52.91570290450461</v>
      </c>
    </row>
    <row r="34" spans="1:12" ht="12.75">
      <c r="A34" s="177">
        <v>24</v>
      </c>
      <c r="B34" s="196">
        <v>21</v>
      </c>
      <c r="C34" s="158" t="s">
        <v>242</v>
      </c>
      <c r="D34" s="158" t="s">
        <v>351</v>
      </c>
      <c r="E34" s="201">
        <v>24371</v>
      </c>
      <c r="F34" s="197" t="s">
        <v>34</v>
      </c>
      <c r="G34" s="197" t="s">
        <v>243</v>
      </c>
      <c r="H34" s="196">
        <v>105</v>
      </c>
      <c r="I34" s="196">
        <v>75</v>
      </c>
      <c r="J34" s="196">
        <v>93</v>
      </c>
      <c r="K34" s="176">
        <f t="shared" si="0"/>
        <v>273</v>
      </c>
      <c r="L34" s="38"/>
    </row>
    <row r="35" spans="1:12" ht="12.75">
      <c r="A35" s="177">
        <v>25</v>
      </c>
      <c r="B35" s="196">
        <v>13</v>
      </c>
      <c r="C35" s="197" t="s">
        <v>122</v>
      </c>
      <c r="D35" s="197" t="s">
        <v>99</v>
      </c>
      <c r="E35" s="201">
        <v>93516</v>
      </c>
      <c r="F35" s="197" t="s">
        <v>158</v>
      </c>
      <c r="G35" s="197" t="s">
        <v>294</v>
      </c>
      <c r="H35" s="196">
        <v>77</v>
      </c>
      <c r="I35" s="196">
        <v>105</v>
      </c>
      <c r="J35" s="196">
        <v>86</v>
      </c>
      <c r="K35" s="176">
        <f t="shared" si="0"/>
        <v>268</v>
      </c>
      <c r="L35" s="38">
        <f>100*((K35/540)+(LOG($L$9)/10-LOG(A35)/10))</f>
        <v>50.701729326108314</v>
      </c>
    </row>
    <row r="36" spans="1:12" ht="12.75">
      <c r="A36" s="177">
        <v>26</v>
      </c>
      <c r="B36" s="196">
        <v>32</v>
      </c>
      <c r="C36" s="197" t="s">
        <v>216</v>
      </c>
      <c r="D36" s="197" t="s">
        <v>261</v>
      </c>
      <c r="E36" s="201" t="s">
        <v>336</v>
      </c>
      <c r="F36" s="197" t="s">
        <v>27</v>
      </c>
      <c r="G36" s="197" t="s">
        <v>308</v>
      </c>
      <c r="H36" s="196">
        <v>89</v>
      </c>
      <c r="I36" s="196">
        <v>73</v>
      </c>
      <c r="J36" s="196">
        <v>100</v>
      </c>
      <c r="K36" s="176">
        <f t="shared" si="0"/>
        <v>262</v>
      </c>
      <c r="L36" s="38">
        <f>100*((K36/540)+(LOG($L$9)/10-LOG(A36)/10))</f>
        <v>49.4202848220094</v>
      </c>
    </row>
    <row r="37" spans="1:12" ht="12.75">
      <c r="A37" s="177">
        <v>27</v>
      </c>
      <c r="B37" s="196">
        <v>56</v>
      </c>
      <c r="C37" s="197" t="s">
        <v>126</v>
      </c>
      <c r="D37" s="197" t="s">
        <v>125</v>
      </c>
      <c r="E37" s="201" t="s">
        <v>341</v>
      </c>
      <c r="F37" s="197" t="s">
        <v>27</v>
      </c>
      <c r="G37" s="197" t="s">
        <v>295</v>
      </c>
      <c r="H37" s="196">
        <v>67</v>
      </c>
      <c r="I37" s="196">
        <v>102</v>
      </c>
      <c r="J37" s="196">
        <v>92</v>
      </c>
      <c r="K37" s="176">
        <f t="shared" si="0"/>
        <v>261</v>
      </c>
      <c r="L37" s="38"/>
    </row>
    <row r="38" spans="1:12" ht="12.75">
      <c r="A38" s="177">
        <v>28</v>
      </c>
      <c r="B38" s="196">
        <v>37</v>
      </c>
      <c r="C38" s="197" t="s">
        <v>249</v>
      </c>
      <c r="D38" s="197" t="s">
        <v>248</v>
      </c>
      <c r="E38" s="250">
        <v>24373</v>
      </c>
      <c r="F38" s="197" t="s">
        <v>60</v>
      </c>
      <c r="G38" s="197" t="s">
        <v>250</v>
      </c>
      <c r="H38" s="196">
        <v>79</v>
      </c>
      <c r="I38" s="196">
        <v>92</v>
      </c>
      <c r="J38" s="196">
        <v>81</v>
      </c>
      <c r="K38" s="176">
        <f t="shared" si="0"/>
        <v>252</v>
      </c>
      <c r="L38" s="38">
        <f>100*((K38/540)+(LOG($L$9)/10-LOG(A38)/10))</f>
        <v>47.24658613644353</v>
      </c>
    </row>
    <row r="39" spans="1:12" ht="12.75">
      <c r="A39" s="177">
        <v>29</v>
      </c>
      <c r="B39" s="196">
        <v>2</v>
      </c>
      <c r="C39" s="197" t="s">
        <v>121</v>
      </c>
      <c r="D39" s="197" t="s">
        <v>106</v>
      </c>
      <c r="E39" s="201">
        <v>11392</v>
      </c>
      <c r="F39" s="197" t="s">
        <v>198</v>
      </c>
      <c r="G39" s="197" t="s">
        <v>96</v>
      </c>
      <c r="H39" s="196">
        <v>55</v>
      </c>
      <c r="I39" s="196">
        <v>108</v>
      </c>
      <c r="J39" s="196">
        <v>75</v>
      </c>
      <c r="K39" s="176">
        <f t="shared" si="0"/>
        <v>238</v>
      </c>
      <c r="L39" s="38">
        <f>100*((K39/540)+(LOG($L$9)/10-LOG(A39)/10))</f>
        <v>44.50159387828357</v>
      </c>
    </row>
    <row r="40" spans="1:12" ht="12.75">
      <c r="A40" s="177">
        <v>30</v>
      </c>
      <c r="B40" s="196">
        <v>63</v>
      </c>
      <c r="C40" s="197" t="s">
        <v>302</v>
      </c>
      <c r="D40" s="197" t="s">
        <v>271</v>
      </c>
      <c r="E40" s="201">
        <v>76181</v>
      </c>
      <c r="F40" s="197" t="s">
        <v>31</v>
      </c>
      <c r="G40" s="197" t="s">
        <v>303</v>
      </c>
      <c r="H40" s="196">
        <v>63</v>
      </c>
      <c r="I40" s="196">
        <v>94</v>
      </c>
      <c r="J40" s="196">
        <v>79</v>
      </c>
      <c r="K40" s="176">
        <f t="shared" si="0"/>
        <v>236</v>
      </c>
      <c r="L40" s="38"/>
    </row>
    <row r="41" spans="1:12" ht="12.75">
      <c r="A41" s="177">
        <v>31</v>
      </c>
      <c r="B41" s="196">
        <v>47</v>
      </c>
      <c r="C41" s="158" t="s">
        <v>285</v>
      </c>
      <c r="D41" s="158" t="s">
        <v>352</v>
      </c>
      <c r="E41" s="201">
        <v>24604</v>
      </c>
      <c r="F41" s="197" t="s">
        <v>67</v>
      </c>
      <c r="G41" s="197" t="s">
        <v>286</v>
      </c>
      <c r="H41" s="196">
        <v>52</v>
      </c>
      <c r="I41" s="196">
        <v>91</v>
      </c>
      <c r="J41" s="196">
        <v>66</v>
      </c>
      <c r="K41" s="176">
        <f t="shared" si="0"/>
        <v>209</v>
      </c>
      <c r="L41" s="38"/>
    </row>
    <row r="42" spans="1:12" ht="12.75">
      <c r="A42" s="177">
        <v>32</v>
      </c>
      <c r="B42" s="196">
        <v>57</v>
      </c>
      <c r="C42" s="158" t="s">
        <v>361</v>
      </c>
      <c r="D42" s="158" t="s">
        <v>357</v>
      </c>
      <c r="E42" s="201">
        <v>79000</v>
      </c>
      <c r="F42" s="197" t="s">
        <v>27</v>
      </c>
      <c r="G42" s="197" t="s">
        <v>290</v>
      </c>
      <c r="H42" s="196">
        <v>68</v>
      </c>
      <c r="I42" s="196">
        <v>136</v>
      </c>
      <c r="J42" s="196">
        <v>0</v>
      </c>
      <c r="K42" s="176">
        <f t="shared" si="0"/>
        <v>204</v>
      </c>
      <c r="L42" s="38">
        <f>100*((K42/540)+(LOG($L$9)/10-LOG(A42)/10))</f>
        <v>37.77777777777778</v>
      </c>
    </row>
    <row r="43" spans="1:12" ht="12.75">
      <c r="A43" s="177">
        <v>33</v>
      </c>
      <c r="B43" s="196">
        <v>28</v>
      </c>
      <c r="C43" s="197" t="s">
        <v>138</v>
      </c>
      <c r="D43" s="197" t="s">
        <v>137</v>
      </c>
      <c r="E43" s="201">
        <v>68468</v>
      </c>
      <c r="F43" s="197" t="s">
        <v>27</v>
      </c>
      <c r="G43" s="197" t="s">
        <v>70</v>
      </c>
      <c r="H43" s="196">
        <v>120</v>
      </c>
      <c r="I43" s="196">
        <v>83</v>
      </c>
      <c r="J43" s="196">
        <v>0</v>
      </c>
      <c r="K43" s="176">
        <f aca="true" t="shared" si="3" ref="K43:K60">SUM(H43:J43)</f>
        <v>203</v>
      </c>
      <c r="L43" s="38">
        <f>100*((K43/540)+(LOG($L$9)/10-LOG(A43)/10))</f>
        <v>37.458952977012785</v>
      </c>
    </row>
    <row r="44" spans="1:12" ht="12.75">
      <c r="A44" s="177">
        <v>34</v>
      </c>
      <c r="B44" s="196">
        <v>26</v>
      </c>
      <c r="C44" s="197" t="s">
        <v>216</v>
      </c>
      <c r="D44" s="197" t="s">
        <v>253</v>
      </c>
      <c r="E44" s="201">
        <v>68485</v>
      </c>
      <c r="F44" s="197" t="s">
        <v>27</v>
      </c>
      <c r="G44" s="197" t="s">
        <v>306</v>
      </c>
      <c r="H44" s="196">
        <v>64</v>
      </c>
      <c r="I44" s="196">
        <v>68</v>
      </c>
      <c r="J44" s="196">
        <v>68</v>
      </c>
      <c r="K44" s="176">
        <f t="shared" si="3"/>
        <v>200</v>
      </c>
      <c r="L44" s="38">
        <f>100*((K44/540)+(LOG($L$9)/10-LOG(A44)/10))</f>
        <v>36.773747649813544</v>
      </c>
    </row>
    <row r="45" spans="1:12" ht="13.5" thickBot="1">
      <c r="A45" s="177">
        <v>35</v>
      </c>
      <c r="B45" s="196">
        <v>39</v>
      </c>
      <c r="C45" s="158" t="s">
        <v>170</v>
      </c>
      <c r="D45" s="158" t="s">
        <v>331</v>
      </c>
      <c r="E45" s="250">
        <v>24373</v>
      </c>
      <c r="F45" s="197" t="s">
        <v>67</v>
      </c>
      <c r="G45" s="197" t="s">
        <v>279</v>
      </c>
      <c r="H45" s="196">
        <v>48</v>
      </c>
      <c r="I45" s="196">
        <v>80</v>
      </c>
      <c r="J45" s="196">
        <v>70</v>
      </c>
      <c r="K45" s="176">
        <f t="shared" si="3"/>
        <v>198</v>
      </c>
      <c r="L45" s="39">
        <f>100*((K45/540)+(LOG($L$9)/10-LOG(A45)/10))</f>
        <v>36.27748600636297</v>
      </c>
    </row>
    <row r="46" spans="1:12" ht="12.75">
      <c r="A46" s="177">
        <v>36</v>
      </c>
      <c r="B46" s="196">
        <v>31</v>
      </c>
      <c r="C46" s="197" t="s">
        <v>216</v>
      </c>
      <c r="D46" s="197" t="s">
        <v>256</v>
      </c>
      <c r="E46" s="250">
        <v>68487</v>
      </c>
      <c r="F46" s="197" t="s">
        <v>27</v>
      </c>
      <c r="G46" s="197" t="s">
        <v>257</v>
      </c>
      <c r="H46" s="240">
        <v>82</v>
      </c>
      <c r="I46" s="240">
        <v>104</v>
      </c>
      <c r="J46" s="240">
        <v>0</v>
      </c>
      <c r="K46" s="176">
        <f t="shared" si="3"/>
        <v>186</v>
      </c>
      <c r="L46" s="45"/>
    </row>
    <row r="47" spans="1:12" ht="12.75">
      <c r="A47" s="177">
        <v>37</v>
      </c>
      <c r="B47" s="196">
        <v>27</v>
      </c>
      <c r="C47" s="158" t="s">
        <v>268</v>
      </c>
      <c r="D47" s="158" t="s">
        <v>350</v>
      </c>
      <c r="E47" s="201">
        <v>79000</v>
      </c>
      <c r="F47" s="197" t="s">
        <v>27</v>
      </c>
      <c r="G47" s="197" t="s">
        <v>332</v>
      </c>
      <c r="H47" s="196">
        <v>79</v>
      </c>
      <c r="I47" s="196">
        <v>101</v>
      </c>
      <c r="J47" s="196">
        <v>0</v>
      </c>
      <c r="K47" s="176">
        <f t="shared" si="3"/>
        <v>180</v>
      </c>
      <c r="L47" s="45">
        <f>100*((K47/540)+(LOG($L$9)/10-LOG(A47)/10))</f>
        <v>32.70281587586245</v>
      </c>
    </row>
    <row r="48" spans="1:12" ht="12.75">
      <c r="A48" s="177">
        <v>38</v>
      </c>
      <c r="B48" s="196">
        <v>52</v>
      </c>
      <c r="C48" s="158" t="s">
        <v>164</v>
      </c>
      <c r="D48" s="158" t="s">
        <v>353</v>
      </c>
      <c r="E48" s="201" t="s">
        <v>342</v>
      </c>
      <c r="F48" s="197" t="s">
        <v>52</v>
      </c>
      <c r="G48" s="197" t="s">
        <v>165</v>
      </c>
      <c r="H48" s="196">
        <v>92</v>
      </c>
      <c r="I48" s="196">
        <v>85</v>
      </c>
      <c r="J48" s="196">
        <v>0</v>
      </c>
      <c r="K48" s="176">
        <f t="shared" si="3"/>
        <v>177</v>
      </c>
      <c r="L48" s="23"/>
    </row>
    <row r="49" spans="1:12" ht="12.75" hidden="1">
      <c r="A49" s="177">
        <v>39</v>
      </c>
      <c r="B49" s="196">
        <v>48</v>
      </c>
      <c r="C49" s="197" t="s">
        <v>134</v>
      </c>
      <c r="D49" s="197" t="s">
        <v>133</v>
      </c>
      <c r="E49" s="201">
        <v>67858</v>
      </c>
      <c r="F49" s="197" t="s">
        <v>27</v>
      </c>
      <c r="G49" s="197" t="s">
        <v>309</v>
      </c>
      <c r="H49" s="196">
        <v>104</v>
      </c>
      <c r="I49" s="196">
        <v>130</v>
      </c>
      <c r="J49" s="196">
        <v>56</v>
      </c>
      <c r="K49" s="176">
        <f t="shared" si="3"/>
        <v>290</v>
      </c>
      <c r="L49" s="23"/>
    </row>
    <row r="50" spans="1:12" ht="12.75">
      <c r="A50" s="177" t="s">
        <v>326</v>
      </c>
      <c r="B50" s="196">
        <v>25</v>
      </c>
      <c r="C50" s="197" t="s">
        <v>216</v>
      </c>
      <c r="D50" s="197" t="s">
        <v>215</v>
      </c>
      <c r="E50" s="201">
        <v>78997</v>
      </c>
      <c r="F50" s="197" t="s">
        <v>27</v>
      </c>
      <c r="G50" s="197" t="s">
        <v>305</v>
      </c>
      <c r="H50" s="196">
        <v>63</v>
      </c>
      <c r="I50" s="196">
        <v>64</v>
      </c>
      <c r="J50" s="196">
        <v>46</v>
      </c>
      <c r="K50" s="176">
        <f t="shared" si="3"/>
        <v>173</v>
      </c>
      <c r="L50" s="23"/>
    </row>
    <row r="51" spans="1:12" ht="12.75">
      <c r="A51" s="177" t="s">
        <v>326</v>
      </c>
      <c r="B51" s="196">
        <v>51</v>
      </c>
      <c r="C51" s="158" t="s">
        <v>162</v>
      </c>
      <c r="D51" s="158" t="s">
        <v>356</v>
      </c>
      <c r="E51" s="201">
        <v>30589</v>
      </c>
      <c r="F51" s="197" t="s">
        <v>52</v>
      </c>
      <c r="G51" s="197" t="s">
        <v>163</v>
      </c>
      <c r="H51" s="196">
        <v>92</v>
      </c>
      <c r="I51" s="196">
        <v>81</v>
      </c>
      <c r="J51" s="196">
        <v>0</v>
      </c>
      <c r="K51" s="176">
        <f t="shared" si="3"/>
        <v>173</v>
      </c>
      <c r="L51" s="23"/>
    </row>
    <row r="52" spans="1:12" ht="12.75">
      <c r="A52" s="177" t="s">
        <v>209</v>
      </c>
      <c r="B52" s="196">
        <v>43</v>
      </c>
      <c r="C52" s="158" t="s">
        <v>362</v>
      </c>
      <c r="D52" s="158" t="s">
        <v>355</v>
      </c>
      <c r="E52" s="201" t="s">
        <v>338</v>
      </c>
      <c r="F52" s="197" t="s">
        <v>67</v>
      </c>
      <c r="G52" s="197" t="s">
        <v>282</v>
      </c>
      <c r="H52" s="196">
        <v>57</v>
      </c>
      <c r="I52" s="196">
        <v>56</v>
      </c>
      <c r="J52" s="196">
        <v>48</v>
      </c>
      <c r="K52" s="176">
        <f t="shared" si="3"/>
        <v>161</v>
      </c>
      <c r="L52" s="23"/>
    </row>
    <row r="53" spans="1:12" ht="12.75">
      <c r="A53" s="177" t="s">
        <v>218</v>
      </c>
      <c r="B53" s="196">
        <v>55</v>
      </c>
      <c r="C53" s="197" t="s">
        <v>167</v>
      </c>
      <c r="D53" s="197" t="s">
        <v>102</v>
      </c>
      <c r="E53" s="201">
        <v>69098</v>
      </c>
      <c r="F53" s="197" t="s">
        <v>52</v>
      </c>
      <c r="G53" s="197" t="s">
        <v>168</v>
      </c>
      <c r="H53" s="196">
        <v>73</v>
      </c>
      <c r="I53" s="239"/>
      <c r="J53" s="196">
        <v>80</v>
      </c>
      <c r="K53" s="176">
        <f t="shared" si="3"/>
        <v>153</v>
      </c>
      <c r="L53" s="23"/>
    </row>
    <row r="54" spans="1:12" ht="12.75">
      <c r="A54" s="177" t="s">
        <v>327</v>
      </c>
      <c r="B54" s="196">
        <v>30</v>
      </c>
      <c r="C54" s="197" t="s">
        <v>144</v>
      </c>
      <c r="D54" s="197" t="s">
        <v>143</v>
      </c>
      <c r="E54" s="201" t="s">
        <v>343</v>
      </c>
      <c r="F54" s="197" t="s">
        <v>27</v>
      </c>
      <c r="G54" s="197" t="s">
        <v>145</v>
      </c>
      <c r="H54" s="196">
        <v>0</v>
      </c>
      <c r="I54" s="196">
        <v>99</v>
      </c>
      <c r="J54" s="196">
        <v>52</v>
      </c>
      <c r="K54" s="176">
        <f t="shared" si="3"/>
        <v>151</v>
      </c>
      <c r="L54" s="23"/>
    </row>
    <row r="55" spans="1:11" ht="12.75">
      <c r="A55" s="177" t="s">
        <v>327</v>
      </c>
      <c r="B55" s="196">
        <v>33</v>
      </c>
      <c r="C55" s="197" t="s">
        <v>255</v>
      </c>
      <c r="D55" s="197" t="s">
        <v>254</v>
      </c>
      <c r="E55" s="250">
        <v>79001</v>
      </c>
      <c r="F55" s="197" t="s">
        <v>27</v>
      </c>
      <c r="G55" s="197" t="s">
        <v>333</v>
      </c>
      <c r="H55" s="196">
        <v>68</v>
      </c>
      <c r="I55" s="196">
        <v>83</v>
      </c>
      <c r="J55" s="196">
        <v>0</v>
      </c>
      <c r="K55" s="176">
        <f t="shared" si="3"/>
        <v>151</v>
      </c>
    </row>
    <row r="56" spans="1:11" ht="12.75">
      <c r="A56" s="177" t="s">
        <v>327</v>
      </c>
      <c r="B56" s="196">
        <v>58</v>
      </c>
      <c r="C56" s="158" t="s">
        <v>360</v>
      </c>
      <c r="D56" s="158" t="s">
        <v>359</v>
      </c>
      <c r="E56" s="201">
        <v>92304</v>
      </c>
      <c r="F56" s="197" t="s">
        <v>198</v>
      </c>
      <c r="G56" s="197" t="s">
        <v>296</v>
      </c>
      <c r="H56" s="196">
        <v>83</v>
      </c>
      <c r="I56" s="240">
        <v>0</v>
      </c>
      <c r="J56" s="196">
        <v>68</v>
      </c>
      <c r="K56" s="176">
        <f t="shared" si="3"/>
        <v>151</v>
      </c>
    </row>
    <row r="57" spans="1:11" ht="12.75">
      <c r="A57" s="177" t="s">
        <v>219</v>
      </c>
      <c r="B57" s="196">
        <v>41</v>
      </c>
      <c r="C57" s="197" t="s">
        <v>288</v>
      </c>
      <c r="D57" s="197" t="s">
        <v>263</v>
      </c>
      <c r="E57" s="201">
        <v>24603</v>
      </c>
      <c r="F57" s="197" t="s">
        <v>67</v>
      </c>
      <c r="G57" s="197" t="s">
        <v>264</v>
      </c>
      <c r="H57" s="196">
        <v>60</v>
      </c>
      <c r="I57" s="196">
        <v>73</v>
      </c>
      <c r="J57" s="196">
        <v>0</v>
      </c>
      <c r="K57" s="176">
        <f t="shared" si="3"/>
        <v>133</v>
      </c>
    </row>
    <row r="58" spans="1:11" ht="12.75">
      <c r="A58" s="177" t="s">
        <v>220</v>
      </c>
      <c r="B58" s="196">
        <v>24</v>
      </c>
      <c r="C58" s="197" t="s">
        <v>246</v>
      </c>
      <c r="D58" s="197" t="s">
        <v>245</v>
      </c>
      <c r="E58" s="201">
        <v>90969</v>
      </c>
      <c r="F58" s="197" t="s">
        <v>27</v>
      </c>
      <c r="G58" s="197" t="s">
        <v>304</v>
      </c>
      <c r="H58" s="196">
        <v>0</v>
      </c>
      <c r="I58" s="196">
        <v>60</v>
      </c>
      <c r="J58" s="196">
        <v>61</v>
      </c>
      <c r="K58" s="176">
        <f t="shared" si="3"/>
        <v>121</v>
      </c>
    </row>
    <row r="59" spans="1:11" ht="12.75">
      <c r="A59" s="177" t="s">
        <v>221</v>
      </c>
      <c r="B59" s="196">
        <v>40</v>
      </c>
      <c r="C59" s="197" t="s">
        <v>272</v>
      </c>
      <c r="D59" s="197" t="s">
        <v>271</v>
      </c>
      <c r="E59" s="201">
        <v>24536</v>
      </c>
      <c r="F59" s="197" t="s">
        <v>67</v>
      </c>
      <c r="G59" s="197" t="s">
        <v>273</v>
      </c>
      <c r="H59" s="196">
        <v>0</v>
      </c>
      <c r="I59" s="196">
        <v>77</v>
      </c>
      <c r="J59" s="196">
        <v>0</v>
      </c>
      <c r="K59" s="176">
        <f t="shared" si="3"/>
        <v>77</v>
      </c>
    </row>
    <row r="60" spans="1:11" ht="13.5" thickBot="1">
      <c r="A60" s="178" t="s">
        <v>222</v>
      </c>
      <c r="B60" s="198">
        <v>29</v>
      </c>
      <c r="C60" s="199" t="s">
        <v>270</v>
      </c>
      <c r="D60" s="199" t="s">
        <v>364</v>
      </c>
      <c r="E60" s="251">
        <v>90970</v>
      </c>
      <c r="F60" s="199" t="s">
        <v>27</v>
      </c>
      <c r="G60" s="199" t="s">
        <v>307</v>
      </c>
      <c r="H60" s="198">
        <v>0</v>
      </c>
      <c r="I60" s="198">
        <v>0</v>
      </c>
      <c r="J60" s="198">
        <v>53</v>
      </c>
      <c r="K60" s="179">
        <f t="shared" si="3"/>
        <v>53</v>
      </c>
    </row>
    <row r="61" spans="2:9" ht="12.75">
      <c r="B61"/>
      <c r="C61"/>
      <c r="F61" s="120"/>
      <c r="G61" s="120"/>
      <c r="H61" s="120"/>
      <c r="I61" s="20"/>
    </row>
    <row r="62" spans="1:11" ht="12.75">
      <c r="A62" s="50" t="s">
        <v>56</v>
      </c>
      <c r="B62" s="51"/>
      <c r="C62" s="51"/>
      <c r="F62" s="120" t="s">
        <v>62</v>
      </c>
      <c r="G62" s="48"/>
      <c r="H62" s="33"/>
      <c r="I62" s="120"/>
      <c r="J62" s="20"/>
      <c r="K62" s="20"/>
    </row>
    <row r="63" spans="1:11" ht="12.75">
      <c r="A63" s="10" t="s">
        <v>367</v>
      </c>
      <c r="B63" s="11"/>
      <c r="C63" s="11"/>
      <c r="F63" s="33" t="s">
        <v>405</v>
      </c>
      <c r="G63" s="48"/>
      <c r="H63"/>
      <c r="I63" s="33"/>
      <c r="J63" s="20"/>
      <c r="K63" s="20"/>
    </row>
    <row r="64" spans="1:11" ht="12.75">
      <c r="A64" s="10" t="s">
        <v>368</v>
      </c>
      <c r="B64" s="10"/>
      <c r="C64" s="10"/>
      <c r="F64" s="120"/>
      <c r="G64" s="47"/>
      <c r="H64" s="120"/>
      <c r="I64" s="120"/>
      <c r="J64" s="120"/>
      <c r="K64" s="20"/>
    </row>
    <row r="65" spans="1:11" ht="12.75">
      <c r="A65" s="10" t="s">
        <v>369</v>
      </c>
      <c r="B65" s="10"/>
      <c r="C65" s="10"/>
      <c r="F65" s="33" t="s">
        <v>63</v>
      </c>
      <c r="G65" s="47"/>
      <c r="H65" s="33"/>
      <c r="I65" s="33"/>
      <c r="J65" s="33"/>
      <c r="K65" s="20"/>
    </row>
    <row r="66" spans="1:9" ht="12.75">
      <c r="A66" s="10"/>
      <c r="B66" s="10"/>
      <c r="C66" s="10"/>
      <c r="D66" s="47"/>
      <c r="E66" s="47"/>
      <c r="F66" s="21"/>
      <c r="G66" s="33"/>
      <c r="H66" s="33"/>
      <c r="I66" s="33"/>
    </row>
  </sheetData>
  <sheetProtection/>
  <conditionalFormatting sqref="E44">
    <cfRule type="cellIs" priority="1" dxfId="20" operator="equal" stopIfTrue="1">
      <formula>TRUE</formula>
    </cfRule>
  </conditionalFormatting>
  <hyperlinks>
    <hyperlink ref="A5" r:id="rId1" display="../36 Pokal/www.komarov.vesolje.net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13.421875" style="0" bestFit="1" customWidth="1"/>
    <col min="4" max="4" width="10.8515625" style="0" bestFit="1" customWidth="1"/>
    <col min="5" max="5" width="6.00390625" style="0" bestFit="1" customWidth="1"/>
    <col min="6" max="6" width="7.00390625" style="0" customWidth="1"/>
    <col min="7" max="7" width="11.00390625" style="0" customWidth="1"/>
    <col min="8" max="8" width="16.7109375" style="0" customWidth="1"/>
    <col min="9" max="9" width="8.28125" style="0" customWidth="1"/>
    <col min="10" max="10" width="8.421875" style="0" customWidth="1"/>
    <col min="11" max="11" width="8.421875" style="14" customWidth="1"/>
    <col min="12" max="12" width="7.00390625" style="0" customWidth="1"/>
  </cols>
  <sheetData>
    <row r="1" spans="1:14" ht="17.25">
      <c r="A1" s="2" t="s">
        <v>232</v>
      </c>
      <c r="N1" s="12"/>
    </row>
    <row r="2" spans="1:14" ht="12.75">
      <c r="A2" s="1" t="s">
        <v>3</v>
      </c>
      <c r="N2" s="12"/>
    </row>
    <row r="3" spans="1:14" ht="12.75">
      <c r="A3" s="1" t="s">
        <v>4</v>
      </c>
      <c r="N3" s="12"/>
    </row>
    <row r="4" spans="1:14" ht="12.75">
      <c r="A4" s="1" t="s">
        <v>233</v>
      </c>
      <c r="N4" s="12"/>
    </row>
    <row r="5" spans="1:14" ht="12.75">
      <c r="A5" s="149" t="s">
        <v>25</v>
      </c>
      <c r="N5" s="12"/>
    </row>
    <row r="6" spans="1:14" ht="12.75">
      <c r="A6" s="149"/>
      <c r="N6" s="12"/>
    </row>
    <row r="7" spans="4:7" ht="25.5">
      <c r="D7" s="6"/>
      <c r="E7" s="6"/>
      <c r="F7" s="6"/>
      <c r="G7" s="8" t="s">
        <v>157</v>
      </c>
    </row>
    <row r="8" spans="2:10" ht="12.75">
      <c r="B8" s="14"/>
      <c r="C8" s="14"/>
      <c r="D8" s="6"/>
      <c r="E8" s="6"/>
      <c r="F8" s="6"/>
      <c r="J8" s="14"/>
    </row>
    <row r="9" spans="1:12" s="6" customFormat="1" ht="12.75">
      <c r="A9" s="289" t="s">
        <v>5</v>
      </c>
      <c r="B9" s="289" t="s">
        <v>6</v>
      </c>
      <c r="C9" s="289" t="s">
        <v>80</v>
      </c>
      <c r="D9" s="289" t="s">
        <v>79</v>
      </c>
      <c r="E9" s="289" t="s">
        <v>334</v>
      </c>
      <c r="F9" s="289" t="s">
        <v>375</v>
      </c>
      <c r="G9" s="289" t="s">
        <v>159</v>
      </c>
      <c r="H9" s="289" t="s">
        <v>18</v>
      </c>
      <c r="I9" s="289" t="s">
        <v>377</v>
      </c>
      <c r="J9" s="289" t="s">
        <v>19</v>
      </c>
      <c r="K9" s="290" t="s">
        <v>32</v>
      </c>
      <c r="L9" s="289" t="s">
        <v>20</v>
      </c>
    </row>
    <row r="10" spans="1:12" ht="12.75">
      <c r="A10" s="291">
        <v>1</v>
      </c>
      <c r="B10" s="287">
        <v>53</v>
      </c>
      <c r="C10" s="173" t="s">
        <v>82</v>
      </c>
      <c r="D10" s="173" t="s">
        <v>75</v>
      </c>
      <c r="E10" s="288">
        <v>24536</v>
      </c>
      <c r="F10" s="173" t="s">
        <v>52</v>
      </c>
      <c r="G10" s="173" t="s">
        <v>214</v>
      </c>
      <c r="H10" s="173" t="s">
        <v>314</v>
      </c>
      <c r="I10" s="287">
        <v>529</v>
      </c>
      <c r="J10" s="287" t="s">
        <v>64</v>
      </c>
      <c r="K10" s="287">
        <v>212</v>
      </c>
      <c r="L10" s="287">
        <f>SUM(I10:K10)</f>
        <v>741</v>
      </c>
    </row>
    <row r="11" spans="1:12" ht="12.75">
      <c r="A11" s="291">
        <v>2</v>
      </c>
      <c r="B11" s="287">
        <v>22</v>
      </c>
      <c r="C11" s="173" t="s">
        <v>136</v>
      </c>
      <c r="D11" s="173" t="s">
        <v>135</v>
      </c>
      <c r="E11" s="288">
        <v>68287</v>
      </c>
      <c r="F11" s="173" t="s">
        <v>34</v>
      </c>
      <c r="G11" s="173" t="s">
        <v>140</v>
      </c>
      <c r="H11" s="173" t="s">
        <v>320</v>
      </c>
      <c r="I11" s="287">
        <v>519</v>
      </c>
      <c r="J11" s="287">
        <v>192</v>
      </c>
      <c r="K11" s="287"/>
      <c r="L11" s="287">
        <f>SUM(I11:K11)</f>
        <v>711</v>
      </c>
    </row>
    <row r="12" spans="1:12" ht="12.75">
      <c r="A12" s="291">
        <v>3</v>
      </c>
      <c r="B12" s="287">
        <v>62</v>
      </c>
      <c r="C12" s="173" t="s">
        <v>299</v>
      </c>
      <c r="D12" s="173" t="s">
        <v>298</v>
      </c>
      <c r="E12" s="288">
        <v>62130</v>
      </c>
      <c r="F12" s="173" t="s">
        <v>300</v>
      </c>
      <c r="G12" s="173" t="s">
        <v>301</v>
      </c>
      <c r="H12" s="173" t="s">
        <v>315</v>
      </c>
      <c r="I12" s="287">
        <v>510</v>
      </c>
      <c r="J12" s="287">
        <v>170</v>
      </c>
      <c r="K12" s="287"/>
      <c r="L12" s="287">
        <f>SUM(I12:K12)</f>
        <v>680</v>
      </c>
    </row>
    <row r="13" spans="1:12" ht="12.75">
      <c r="A13" s="292">
        <v>4</v>
      </c>
      <c r="B13" s="287">
        <v>21</v>
      </c>
      <c r="C13" s="173" t="s">
        <v>242</v>
      </c>
      <c r="D13" s="173" t="s">
        <v>351</v>
      </c>
      <c r="E13" s="288">
        <v>93516</v>
      </c>
      <c r="F13" s="173" t="s">
        <v>34</v>
      </c>
      <c r="G13" s="173" t="s">
        <v>243</v>
      </c>
      <c r="H13" s="173" t="s">
        <v>324</v>
      </c>
      <c r="I13" s="287">
        <v>480</v>
      </c>
      <c r="J13" s="287" t="s">
        <v>64</v>
      </c>
      <c r="K13" s="287">
        <v>156</v>
      </c>
      <c r="L13" s="287">
        <f>SUM(I13:K13)</f>
        <v>636</v>
      </c>
    </row>
    <row r="14" spans="1:12" ht="12.75">
      <c r="A14" s="292">
        <v>5</v>
      </c>
      <c r="B14" s="287">
        <v>55</v>
      </c>
      <c r="C14" s="173" t="s">
        <v>167</v>
      </c>
      <c r="D14" s="173" t="s">
        <v>102</v>
      </c>
      <c r="E14" s="288">
        <v>69098</v>
      </c>
      <c r="F14" s="173" t="s">
        <v>52</v>
      </c>
      <c r="G14" s="173" t="s">
        <v>168</v>
      </c>
      <c r="H14" s="173" t="s">
        <v>323</v>
      </c>
      <c r="I14" s="287">
        <v>431</v>
      </c>
      <c r="J14" s="287">
        <v>131</v>
      </c>
      <c r="K14" s="287"/>
      <c r="L14" s="287">
        <f>SUM(I14:K14)</f>
        <v>562</v>
      </c>
    </row>
    <row r="15" spans="1:12" ht="24">
      <c r="A15" s="292">
        <v>6</v>
      </c>
      <c r="B15" s="287">
        <v>18</v>
      </c>
      <c r="C15" s="173" t="s">
        <v>120</v>
      </c>
      <c r="D15" s="173" t="s">
        <v>119</v>
      </c>
      <c r="E15" s="288">
        <v>54113</v>
      </c>
      <c r="F15" s="173" t="s">
        <v>16</v>
      </c>
      <c r="G15" s="173" t="s">
        <v>173</v>
      </c>
      <c r="H15" s="173" t="s">
        <v>316</v>
      </c>
      <c r="I15" s="287">
        <v>434</v>
      </c>
      <c r="J15" s="287">
        <v>71</v>
      </c>
      <c r="K15" s="287"/>
      <c r="L15" s="287">
        <f aca="true" t="shared" si="0" ref="L15:L21">SUM(I15:K15)</f>
        <v>505</v>
      </c>
    </row>
    <row r="16" spans="1:12" ht="12.75">
      <c r="A16" s="292">
        <v>7</v>
      </c>
      <c r="B16" s="287">
        <v>45</v>
      </c>
      <c r="C16" s="173" t="s">
        <v>258</v>
      </c>
      <c r="D16" s="173" t="s">
        <v>84</v>
      </c>
      <c r="E16" s="288">
        <v>24604</v>
      </c>
      <c r="F16" s="173" t="s">
        <v>67</v>
      </c>
      <c r="G16" s="173" t="s">
        <v>259</v>
      </c>
      <c r="H16" s="173" t="s">
        <v>317</v>
      </c>
      <c r="I16" s="287">
        <v>410</v>
      </c>
      <c r="J16" s="287">
        <v>80</v>
      </c>
      <c r="K16" s="287"/>
      <c r="L16" s="287">
        <f t="shared" si="0"/>
        <v>490</v>
      </c>
    </row>
    <row r="17" spans="1:12" ht="12.75">
      <c r="A17" s="292">
        <v>8</v>
      </c>
      <c r="B17" s="287">
        <v>52</v>
      </c>
      <c r="C17" s="173" t="s">
        <v>164</v>
      </c>
      <c r="D17" s="173" t="s">
        <v>353</v>
      </c>
      <c r="E17" s="288">
        <v>67858</v>
      </c>
      <c r="F17" s="173" t="s">
        <v>52</v>
      </c>
      <c r="G17" s="173" t="s">
        <v>165</v>
      </c>
      <c r="H17" s="173" t="s">
        <v>322</v>
      </c>
      <c r="I17" s="287">
        <v>395</v>
      </c>
      <c r="J17" s="287">
        <v>82</v>
      </c>
      <c r="K17" s="287"/>
      <c r="L17" s="287">
        <f t="shared" si="0"/>
        <v>477</v>
      </c>
    </row>
    <row r="18" spans="1:12" ht="12.75">
      <c r="A18" s="292">
        <v>9</v>
      </c>
      <c r="B18" s="287">
        <v>51</v>
      </c>
      <c r="C18" s="173" t="s">
        <v>162</v>
      </c>
      <c r="D18" s="173" t="s">
        <v>161</v>
      </c>
      <c r="E18" s="288">
        <v>30589</v>
      </c>
      <c r="F18" s="173" t="s">
        <v>52</v>
      </c>
      <c r="G18" s="173" t="s">
        <v>163</v>
      </c>
      <c r="H18" s="173" t="s">
        <v>322</v>
      </c>
      <c r="I18" s="287">
        <v>389</v>
      </c>
      <c r="J18" s="287">
        <v>81</v>
      </c>
      <c r="K18" s="287"/>
      <c r="L18" s="287">
        <f t="shared" si="0"/>
        <v>470</v>
      </c>
    </row>
    <row r="19" spans="1:12" ht="12.75">
      <c r="A19" s="292">
        <v>10</v>
      </c>
      <c r="B19" s="287">
        <v>39</v>
      </c>
      <c r="C19" s="173" t="s">
        <v>170</v>
      </c>
      <c r="D19" s="173" t="s">
        <v>331</v>
      </c>
      <c r="E19" s="288">
        <v>24373</v>
      </c>
      <c r="F19" s="173" t="s">
        <v>67</v>
      </c>
      <c r="G19" s="173" t="s">
        <v>279</v>
      </c>
      <c r="H19" s="173" t="s">
        <v>322</v>
      </c>
      <c r="I19" s="287">
        <v>374</v>
      </c>
      <c r="J19" s="287">
        <v>72</v>
      </c>
      <c r="K19" s="287"/>
      <c r="L19" s="287">
        <f t="shared" si="0"/>
        <v>446</v>
      </c>
    </row>
    <row r="20" spans="1:12" ht="12.75">
      <c r="A20" s="292">
        <v>11</v>
      </c>
      <c r="B20" s="287">
        <v>47</v>
      </c>
      <c r="C20" s="173" t="s">
        <v>285</v>
      </c>
      <c r="D20" s="173" t="s">
        <v>352</v>
      </c>
      <c r="E20" s="288" t="s">
        <v>338</v>
      </c>
      <c r="F20" s="173" t="s">
        <v>67</v>
      </c>
      <c r="G20" s="173" t="s">
        <v>286</v>
      </c>
      <c r="H20" s="173" t="s">
        <v>322</v>
      </c>
      <c r="I20" s="287">
        <v>374</v>
      </c>
      <c r="J20" s="287">
        <v>70</v>
      </c>
      <c r="K20" s="287"/>
      <c r="L20" s="287">
        <f t="shared" si="0"/>
        <v>444</v>
      </c>
    </row>
    <row r="21" spans="1:12" ht="12.75">
      <c r="A21" s="292">
        <v>12</v>
      </c>
      <c r="B21" s="287">
        <v>43</v>
      </c>
      <c r="C21" s="173" t="s">
        <v>281</v>
      </c>
      <c r="D21" s="173" t="s">
        <v>83</v>
      </c>
      <c r="E21" s="288" t="s">
        <v>338</v>
      </c>
      <c r="F21" s="173" t="s">
        <v>67</v>
      </c>
      <c r="G21" s="173" t="s">
        <v>282</v>
      </c>
      <c r="H21" s="173" t="s">
        <v>322</v>
      </c>
      <c r="I21" s="287">
        <v>374</v>
      </c>
      <c r="J21" s="287">
        <v>70</v>
      </c>
      <c r="K21" s="287"/>
      <c r="L21" s="287">
        <f t="shared" si="0"/>
        <v>444</v>
      </c>
    </row>
    <row r="22" spans="1:12" ht="12.75">
      <c r="A22" s="293" t="s">
        <v>408</v>
      </c>
      <c r="B22" s="287">
        <v>13</v>
      </c>
      <c r="C22" s="173" t="s">
        <v>122</v>
      </c>
      <c r="D22" s="173" t="s">
        <v>99</v>
      </c>
      <c r="E22" s="288" t="s">
        <v>336</v>
      </c>
      <c r="F22" s="173" t="s">
        <v>158</v>
      </c>
      <c r="G22" s="173" t="s">
        <v>294</v>
      </c>
      <c r="H22" s="173" t="s">
        <v>319</v>
      </c>
      <c r="I22" s="287">
        <v>443</v>
      </c>
      <c r="J22" s="287" t="s">
        <v>26</v>
      </c>
      <c r="K22" s="287"/>
      <c r="L22" s="287">
        <v>0</v>
      </c>
    </row>
    <row r="23" spans="1:12" ht="24">
      <c r="A23" s="293" t="s">
        <v>408</v>
      </c>
      <c r="B23" s="287">
        <v>5</v>
      </c>
      <c r="C23" s="173" t="s">
        <v>115</v>
      </c>
      <c r="D23" s="173" t="s">
        <v>101</v>
      </c>
      <c r="E23" s="288" t="s">
        <v>335</v>
      </c>
      <c r="F23" s="173" t="s">
        <v>158</v>
      </c>
      <c r="G23" s="173" t="s">
        <v>275</v>
      </c>
      <c r="H23" s="173" t="s">
        <v>318</v>
      </c>
      <c r="I23" s="287">
        <v>434</v>
      </c>
      <c r="J23" s="287" t="s">
        <v>26</v>
      </c>
      <c r="K23" s="287"/>
      <c r="L23" s="287">
        <v>0</v>
      </c>
    </row>
    <row r="24" spans="1:12" ht="12.75">
      <c r="A24" s="293" t="s">
        <v>408</v>
      </c>
      <c r="B24" s="287">
        <v>8</v>
      </c>
      <c r="C24" s="173" t="s">
        <v>142</v>
      </c>
      <c r="D24" s="173" t="s">
        <v>141</v>
      </c>
      <c r="E24" s="288" t="s">
        <v>340</v>
      </c>
      <c r="F24" s="173" t="s">
        <v>158</v>
      </c>
      <c r="G24" s="173" t="s">
        <v>277</v>
      </c>
      <c r="H24" s="173" t="s">
        <v>321</v>
      </c>
      <c r="I24" s="287">
        <v>533</v>
      </c>
      <c r="J24" s="287" t="s">
        <v>64</v>
      </c>
      <c r="K24" s="287" t="s">
        <v>64</v>
      </c>
      <c r="L24" s="287">
        <v>0</v>
      </c>
    </row>
    <row r="25" spans="1:12" ht="12.75">
      <c r="A25" s="141"/>
      <c r="B25" s="142"/>
      <c r="C25" s="142"/>
      <c r="D25" s="52"/>
      <c r="E25" s="52"/>
      <c r="F25" s="52"/>
      <c r="G25" s="54"/>
      <c r="H25" s="143"/>
      <c r="I25" s="143"/>
      <c r="J25" s="141"/>
      <c r="K25" s="261"/>
      <c r="L25" s="29"/>
    </row>
    <row r="26" spans="1:12" ht="12.75">
      <c r="A26" s="141"/>
      <c r="B26" s="142"/>
      <c r="C26" s="142"/>
      <c r="D26" s="52"/>
      <c r="E26" s="52"/>
      <c r="F26" s="52"/>
      <c r="G26" s="54"/>
      <c r="H26" s="143"/>
      <c r="I26" s="143"/>
      <c r="J26" s="141"/>
      <c r="K26" s="261"/>
      <c r="L26" s="29"/>
    </row>
    <row r="27" spans="1:12" ht="12.75">
      <c r="A27" s="50" t="s">
        <v>56</v>
      </c>
      <c r="B27" s="51"/>
      <c r="C27" s="51"/>
      <c r="F27" s="10" t="s">
        <v>68</v>
      </c>
      <c r="G27" s="48"/>
      <c r="H27" s="33"/>
      <c r="I27" s="120" t="s">
        <v>62</v>
      </c>
      <c r="J27" s="20"/>
      <c r="K27" s="262"/>
      <c r="L27" s="20"/>
    </row>
    <row r="28" spans="1:12" ht="12.75">
      <c r="A28" s="10" t="s">
        <v>367</v>
      </c>
      <c r="B28" s="11"/>
      <c r="C28" s="11"/>
      <c r="F28" s="10" t="s">
        <v>366</v>
      </c>
      <c r="G28" s="48"/>
      <c r="I28" s="33" t="s">
        <v>405</v>
      </c>
      <c r="J28" s="20"/>
      <c r="K28" s="262"/>
      <c r="L28" s="20"/>
    </row>
    <row r="29" spans="1:12" ht="12.75">
      <c r="A29" s="10" t="s">
        <v>368</v>
      </c>
      <c r="B29" s="10"/>
      <c r="C29" s="10"/>
      <c r="F29" s="10" t="s">
        <v>370</v>
      </c>
      <c r="G29" s="47"/>
      <c r="H29" s="120"/>
      <c r="I29" s="120"/>
      <c r="J29" s="120"/>
      <c r="K29" s="262"/>
      <c r="L29" s="120"/>
    </row>
    <row r="30" spans="1:12" ht="12.75">
      <c r="A30" s="10" t="s">
        <v>369</v>
      </c>
      <c r="B30" s="10"/>
      <c r="C30" s="10"/>
      <c r="F30" s="10" t="s">
        <v>371</v>
      </c>
      <c r="G30" s="47"/>
      <c r="H30" s="33"/>
      <c r="I30" s="33" t="s">
        <v>63</v>
      </c>
      <c r="J30" s="33"/>
      <c r="K30" s="262"/>
      <c r="L30" s="33"/>
    </row>
    <row r="31" spans="1:12" ht="12.75">
      <c r="A31" s="11"/>
      <c r="J31" s="120"/>
      <c r="K31" s="263"/>
      <c r="L31" s="120"/>
    </row>
    <row r="32" spans="1:11" ht="12.75">
      <c r="A32" s="50"/>
      <c r="B32" s="51"/>
      <c r="C32" s="51"/>
      <c r="F32" s="10"/>
      <c r="G32" s="48"/>
      <c r="H32" s="33"/>
      <c r="I32" s="120"/>
      <c r="J32" s="20"/>
      <c r="K32" s="262"/>
    </row>
    <row r="33" spans="1:11" ht="12.75">
      <c r="A33" s="10"/>
      <c r="B33" s="11"/>
      <c r="C33" s="11"/>
      <c r="F33" s="10"/>
      <c r="G33" s="48"/>
      <c r="I33" s="33"/>
      <c r="J33" s="20"/>
      <c r="K33" s="262"/>
    </row>
    <row r="34" spans="1:11" ht="12.75">
      <c r="A34" s="10"/>
      <c r="B34" s="10"/>
      <c r="C34" s="10"/>
      <c r="F34" s="10"/>
      <c r="G34" s="47"/>
      <c r="H34" s="120"/>
      <c r="I34" s="120"/>
      <c r="J34" s="120"/>
      <c r="K34" s="262"/>
    </row>
    <row r="35" spans="1:11" ht="12.75">
      <c r="A35" s="10"/>
      <c r="B35" s="10"/>
      <c r="C35" s="10"/>
      <c r="F35" s="10"/>
      <c r="G35" s="47"/>
      <c r="H35" s="33"/>
      <c r="I35" s="33"/>
      <c r="J35" s="33"/>
      <c r="K35" s="262"/>
    </row>
  </sheetData>
  <sheetProtection/>
  <conditionalFormatting sqref="E10">
    <cfRule type="cellIs" priority="1" dxfId="20" operator="equal" stopIfTrue="1">
      <formula>TRUE</formula>
    </cfRule>
  </conditionalFormatting>
  <hyperlinks>
    <hyperlink ref="A5" r:id="rId1" display="../36 Pokal/www.komarov.vesolje.net"/>
  </hyperlinks>
  <printOptions/>
  <pageMargins left="0.68" right="0.75" top="0.984251968503937" bottom="0.984251968503937" header="0.23" footer="0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2"/>
  <sheetViews>
    <sheetView zoomScalePageLayoutView="0" workbookViewId="0" topLeftCell="A16">
      <selection activeCell="O43" sqref="O43"/>
    </sheetView>
  </sheetViews>
  <sheetFormatPr defaultColWidth="9.140625" defaultRowHeight="12.75"/>
  <cols>
    <col min="1" max="1" width="8.140625" style="0" customWidth="1"/>
    <col min="2" max="2" width="6.28125" style="0" customWidth="1"/>
    <col min="3" max="3" width="15.28125" style="0" customWidth="1"/>
    <col min="4" max="4" width="12.140625" style="0" customWidth="1"/>
    <col min="5" max="5" width="6.7109375" style="0" bestFit="1" customWidth="1"/>
    <col min="6" max="6" width="12.00390625" style="0" customWidth="1"/>
    <col min="7" max="7" width="12.140625" style="0" customWidth="1"/>
    <col min="8" max="8" width="7.7109375" style="0" bestFit="1" customWidth="1"/>
    <col min="9" max="9" width="7.140625" style="0" bestFit="1" customWidth="1"/>
    <col min="10" max="10" width="6.140625" style="0" bestFit="1" customWidth="1"/>
    <col min="11" max="12" width="7.421875" style="0" customWidth="1"/>
    <col min="13" max="13" width="8.28125" style="0" bestFit="1" customWidth="1"/>
    <col min="15" max="15" width="10.28125" style="0" customWidth="1"/>
  </cols>
  <sheetData>
    <row r="1" spans="1:17" ht="17.25">
      <c r="A1" s="2" t="s">
        <v>232</v>
      </c>
      <c r="J1" s="1"/>
      <c r="Q1" s="12"/>
    </row>
    <row r="2" spans="1:17" ht="12.75">
      <c r="A2" s="1" t="s">
        <v>3</v>
      </c>
      <c r="J2" s="1"/>
      <c r="Q2" s="12"/>
    </row>
    <row r="3" spans="1:17" ht="12.75">
      <c r="A3" s="1" t="s">
        <v>4</v>
      </c>
      <c r="J3" s="1"/>
      <c r="Q3" s="12"/>
    </row>
    <row r="4" spans="1:17" ht="12.75">
      <c r="A4" s="1" t="s">
        <v>233</v>
      </c>
      <c r="J4" s="1"/>
      <c r="Q4" s="12"/>
    </row>
    <row r="5" spans="1:17" ht="12.75">
      <c r="A5" s="149" t="s">
        <v>25</v>
      </c>
      <c r="Q5" s="12"/>
    </row>
    <row r="6" spans="1:17" ht="12.75">
      <c r="A6" s="24"/>
      <c r="B6" s="12"/>
      <c r="C6" s="12"/>
      <c r="D6" s="12"/>
      <c r="E6" s="12"/>
      <c r="F6" s="12"/>
      <c r="G6" s="12"/>
      <c r="H6" s="12"/>
      <c r="I6" s="12"/>
      <c r="Q6" s="12"/>
    </row>
    <row r="8" spans="10:16" ht="15">
      <c r="J8" s="56"/>
      <c r="K8" s="57"/>
      <c r="L8" s="57"/>
      <c r="M8" s="57" t="s">
        <v>36</v>
      </c>
      <c r="N8" s="58"/>
      <c r="O8" s="59"/>
      <c r="P8" s="60"/>
    </row>
    <row r="9" spans="1:16" ht="15">
      <c r="A9" s="61" t="s">
        <v>61</v>
      </c>
      <c r="B9" s="61"/>
      <c r="C9" s="61"/>
      <c r="D9" s="61"/>
      <c r="E9" s="61"/>
      <c r="F9" s="61"/>
      <c r="G9" s="62"/>
      <c r="H9" s="62"/>
      <c r="K9" s="57"/>
      <c r="L9" s="57"/>
      <c r="M9" s="57"/>
      <c r="N9" s="58"/>
      <c r="O9" s="59"/>
      <c r="P9" s="60"/>
    </row>
    <row r="10" spans="11:16" ht="15">
      <c r="K10" s="63"/>
      <c r="L10" s="64"/>
      <c r="M10" s="65"/>
      <c r="N10" s="65"/>
      <c r="O10" s="66"/>
      <c r="P10" s="64"/>
    </row>
    <row r="11" spans="1:16" ht="15.75" thickBot="1">
      <c r="A11" s="64"/>
      <c r="B11" s="64"/>
      <c r="C11" s="64"/>
      <c r="K11" s="63"/>
      <c r="L11" s="64"/>
      <c r="M11" s="65"/>
      <c r="N11" s="65"/>
      <c r="O11" s="66"/>
      <c r="P11" s="64"/>
    </row>
    <row r="12" spans="1:13" ht="13.5" thickBot="1">
      <c r="A12" s="128" t="s">
        <v>37</v>
      </c>
      <c r="B12" s="127" t="s">
        <v>6</v>
      </c>
      <c r="C12" s="206" t="s">
        <v>80</v>
      </c>
      <c r="D12" s="206" t="s">
        <v>79</v>
      </c>
      <c r="E12" s="129" t="s">
        <v>225</v>
      </c>
      <c r="F12" s="128" t="s">
        <v>30</v>
      </c>
      <c r="G12" s="129" t="s">
        <v>81</v>
      </c>
      <c r="H12" s="130" t="s">
        <v>38</v>
      </c>
      <c r="I12" s="131" t="s">
        <v>39</v>
      </c>
      <c r="J12" s="132" t="s">
        <v>40</v>
      </c>
      <c r="K12" s="129" t="s">
        <v>41</v>
      </c>
      <c r="L12" s="128" t="s">
        <v>42</v>
      </c>
      <c r="M12" s="67"/>
    </row>
    <row r="13" spans="1:12" ht="12.75">
      <c r="A13" s="267">
        <v>1</v>
      </c>
      <c r="B13" s="268">
        <v>36</v>
      </c>
      <c r="C13" s="269" t="s">
        <v>249</v>
      </c>
      <c r="D13" s="269" t="s">
        <v>251</v>
      </c>
      <c r="E13" s="268">
        <v>11466</v>
      </c>
      <c r="F13" s="268" t="s">
        <v>60</v>
      </c>
      <c r="G13" s="268" t="s">
        <v>252</v>
      </c>
      <c r="H13" s="268">
        <v>998</v>
      </c>
      <c r="I13" s="270">
        <v>993</v>
      </c>
      <c r="J13" s="271">
        <v>998</v>
      </c>
      <c r="K13" s="271">
        <v>1000</v>
      </c>
      <c r="L13" s="267">
        <f aca="true" t="shared" si="0" ref="L13:L27">SUM(H13:K13)</f>
        <v>3989</v>
      </c>
    </row>
    <row r="14" spans="1:13" ht="12.75">
      <c r="A14" s="162">
        <v>2</v>
      </c>
      <c r="B14" s="202">
        <v>19</v>
      </c>
      <c r="C14" s="207" t="s">
        <v>86</v>
      </c>
      <c r="D14" s="207" t="s">
        <v>85</v>
      </c>
      <c r="E14" s="202">
        <v>54112</v>
      </c>
      <c r="F14" s="202" t="s">
        <v>16</v>
      </c>
      <c r="G14" s="202" t="s">
        <v>172</v>
      </c>
      <c r="H14" s="202">
        <v>972</v>
      </c>
      <c r="I14" s="203">
        <v>1000</v>
      </c>
      <c r="J14" s="246">
        <v>1000</v>
      </c>
      <c r="K14" s="246">
        <v>1000</v>
      </c>
      <c r="L14" s="161">
        <f t="shared" si="0"/>
        <v>3972</v>
      </c>
      <c r="M14" s="67"/>
    </row>
    <row r="15" spans="1:13" ht="12.75">
      <c r="A15" s="162">
        <v>3</v>
      </c>
      <c r="B15" s="202">
        <v>20</v>
      </c>
      <c r="C15" s="207" t="s">
        <v>112</v>
      </c>
      <c r="D15" s="207" t="s">
        <v>98</v>
      </c>
      <c r="E15" s="202">
        <v>23406</v>
      </c>
      <c r="F15" s="202" t="s">
        <v>34</v>
      </c>
      <c r="G15" s="202" t="s">
        <v>94</v>
      </c>
      <c r="H15" s="202">
        <v>979</v>
      </c>
      <c r="I15" s="203">
        <v>998</v>
      </c>
      <c r="J15" s="246">
        <v>980</v>
      </c>
      <c r="K15" s="246">
        <v>998</v>
      </c>
      <c r="L15" s="161">
        <f t="shared" si="0"/>
        <v>3955</v>
      </c>
      <c r="M15" s="67"/>
    </row>
    <row r="16" spans="1:23" ht="15">
      <c r="A16" s="203">
        <v>4</v>
      </c>
      <c r="B16" s="202">
        <v>23</v>
      </c>
      <c r="C16" s="207" t="s">
        <v>110</v>
      </c>
      <c r="D16" s="207" t="s">
        <v>109</v>
      </c>
      <c r="E16" s="202">
        <v>21816</v>
      </c>
      <c r="F16" s="202" t="s">
        <v>34</v>
      </c>
      <c r="G16" s="202" t="s">
        <v>111</v>
      </c>
      <c r="H16" s="202">
        <v>974</v>
      </c>
      <c r="I16" s="203">
        <v>1000</v>
      </c>
      <c r="J16" s="246">
        <v>978</v>
      </c>
      <c r="K16" s="246">
        <v>1000</v>
      </c>
      <c r="L16" s="237">
        <f t="shared" si="0"/>
        <v>3952</v>
      </c>
      <c r="M16" s="64"/>
      <c r="Q16" s="294"/>
      <c r="R16" s="294"/>
      <c r="S16" s="294"/>
      <c r="T16" s="294"/>
      <c r="U16" s="294"/>
      <c r="V16" s="294"/>
      <c r="W16" s="294"/>
    </row>
    <row r="17" spans="1:13" ht="12.75">
      <c r="A17" s="203">
        <v>5</v>
      </c>
      <c r="B17" s="202">
        <v>34</v>
      </c>
      <c r="C17" s="207" t="s">
        <v>77</v>
      </c>
      <c r="D17" s="207" t="s">
        <v>76</v>
      </c>
      <c r="E17" s="202">
        <v>11060</v>
      </c>
      <c r="F17" s="202" t="s">
        <v>60</v>
      </c>
      <c r="G17" s="202">
        <v>10031</v>
      </c>
      <c r="H17" s="202">
        <v>1000</v>
      </c>
      <c r="I17" s="203">
        <v>978</v>
      </c>
      <c r="J17" s="246">
        <v>974</v>
      </c>
      <c r="K17" s="246">
        <v>934</v>
      </c>
      <c r="L17" s="237">
        <f t="shared" si="0"/>
        <v>3886</v>
      </c>
      <c r="M17" s="64"/>
    </row>
    <row r="18" spans="1:13" ht="12.75">
      <c r="A18" s="203">
        <v>6</v>
      </c>
      <c r="B18" s="202">
        <v>21</v>
      </c>
      <c r="C18" s="207" t="s">
        <v>242</v>
      </c>
      <c r="D18" s="207" t="s">
        <v>351</v>
      </c>
      <c r="E18" s="202">
        <v>93516</v>
      </c>
      <c r="F18" s="202" t="s">
        <v>34</v>
      </c>
      <c r="G18" s="202" t="s">
        <v>243</v>
      </c>
      <c r="H18" s="202">
        <v>963</v>
      </c>
      <c r="I18" s="203">
        <v>984</v>
      </c>
      <c r="J18" s="246">
        <v>978</v>
      </c>
      <c r="K18" s="246"/>
      <c r="L18" s="237">
        <f t="shared" si="0"/>
        <v>2925</v>
      </c>
      <c r="M18" s="64"/>
    </row>
    <row r="19" spans="1:13" ht="12.75">
      <c r="A19" s="203">
        <v>7</v>
      </c>
      <c r="B19" s="202">
        <v>50</v>
      </c>
      <c r="C19" s="207" t="s">
        <v>73</v>
      </c>
      <c r="D19" s="207" t="s">
        <v>74</v>
      </c>
      <c r="E19" s="202" t="s">
        <v>339</v>
      </c>
      <c r="F19" s="202" t="s">
        <v>27</v>
      </c>
      <c r="G19" s="202" t="s">
        <v>289</v>
      </c>
      <c r="H19" s="202">
        <v>1000</v>
      </c>
      <c r="I19" s="203">
        <v>993</v>
      </c>
      <c r="J19" s="202">
        <v>887</v>
      </c>
      <c r="K19" s="246"/>
      <c r="L19" s="237">
        <f t="shared" si="0"/>
        <v>2880</v>
      </c>
      <c r="M19" s="64"/>
    </row>
    <row r="20" spans="1:13" ht="12.75">
      <c r="A20" s="203">
        <v>8</v>
      </c>
      <c r="B20" s="202">
        <v>55</v>
      </c>
      <c r="C20" s="207" t="s">
        <v>167</v>
      </c>
      <c r="D20" s="207" t="s">
        <v>102</v>
      </c>
      <c r="E20" s="202">
        <v>69098</v>
      </c>
      <c r="F20" s="202" t="s">
        <v>52</v>
      </c>
      <c r="G20" s="202" t="s">
        <v>168</v>
      </c>
      <c r="H20" s="202">
        <v>928</v>
      </c>
      <c r="I20" s="203">
        <v>993</v>
      </c>
      <c r="J20" s="203">
        <v>955</v>
      </c>
      <c r="K20" s="202"/>
      <c r="L20" s="237">
        <f t="shared" si="0"/>
        <v>2876</v>
      </c>
      <c r="M20" s="64"/>
    </row>
    <row r="21" spans="1:13" ht="12.75">
      <c r="A21" s="203">
        <v>9</v>
      </c>
      <c r="B21" s="202">
        <v>3</v>
      </c>
      <c r="C21" s="207" t="s">
        <v>230</v>
      </c>
      <c r="D21" s="207" t="s">
        <v>229</v>
      </c>
      <c r="E21" s="202">
        <v>76174</v>
      </c>
      <c r="F21" s="202" t="s">
        <v>198</v>
      </c>
      <c r="G21" s="202" t="s">
        <v>231</v>
      </c>
      <c r="H21" s="202">
        <v>996</v>
      </c>
      <c r="I21" s="203">
        <v>943</v>
      </c>
      <c r="J21" s="203">
        <v>915</v>
      </c>
      <c r="K21" s="202"/>
      <c r="L21" s="237">
        <f t="shared" si="0"/>
        <v>2854</v>
      </c>
      <c r="M21" s="21"/>
    </row>
    <row r="22" spans="1:13" ht="12.75">
      <c r="A22" s="203">
        <v>10</v>
      </c>
      <c r="B22" s="202">
        <v>41</v>
      </c>
      <c r="C22" s="207" t="s">
        <v>288</v>
      </c>
      <c r="D22" s="207" t="s">
        <v>263</v>
      </c>
      <c r="E22" s="202">
        <v>24603</v>
      </c>
      <c r="F22" s="202" t="s">
        <v>67</v>
      </c>
      <c r="G22" s="202" t="s">
        <v>264</v>
      </c>
      <c r="H22" s="202">
        <v>887</v>
      </c>
      <c r="I22" s="203">
        <v>922</v>
      </c>
      <c r="J22" s="203">
        <v>775</v>
      </c>
      <c r="K22" s="202"/>
      <c r="L22" s="237">
        <f t="shared" si="0"/>
        <v>2584</v>
      </c>
      <c r="M22" s="21"/>
    </row>
    <row r="23" spans="1:13" ht="12.75">
      <c r="A23" s="203">
        <v>11</v>
      </c>
      <c r="B23" s="202">
        <v>54</v>
      </c>
      <c r="C23" s="207" t="s">
        <v>72</v>
      </c>
      <c r="D23" s="207" t="s">
        <v>175</v>
      </c>
      <c r="E23" s="202">
        <v>31096</v>
      </c>
      <c r="F23" s="202" t="s">
        <v>52</v>
      </c>
      <c r="G23" s="202" t="s">
        <v>66</v>
      </c>
      <c r="H23" s="202">
        <v>998</v>
      </c>
      <c r="I23" s="203">
        <v>0</v>
      </c>
      <c r="J23" s="203">
        <v>746</v>
      </c>
      <c r="K23" s="202"/>
      <c r="L23" s="237">
        <f t="shared" si="0"/>
        <v>1744</v>
      </c>
      <c r="M23" s="21"/>
    </row>
    <row r="24" spans="1:13" ht="12.75">
      <c r="A24" s="203">
        <v>12</v>
      </c>
      <c r="B24" s="202">
        <v>35</v>
      </c>
      <c r="C24" s="207" t="s">
        <v>77</v>
      </c>
      <c r="D24" s="207" t="s">
        <v>247</v>
      </c>
      <c r="E24" s="202">
        <v>26332</v>
      </c>
      <c r="F24" s="202" t="s">
        <v>60</v>
      </c>
      <c r="G24" s="202">
        <v>57714</v>
      </c>
      <c r="H24" s="228">
        <v>633</v>
      </c>
      <c r="I24" s="237">
        <v>489</v>
      </c>
      <c r="J24" s="237">
        <v>594</v>
      </c>
      <c r="K24" s="228"/>
      <c r="L24" s="237">
        <f t="shared" si="0"/>
        <v>1716</v>
      </c>
      <c r="M24" s="21"/>
    </row>
    <row r="25" spans="1:13" ht="12.75">
      <c r="A25" s="203">
        <v>13</v>
      </c>
      <c r="B25" s="202">
        <v>57</v>
      </c>
      <c r="C25" s="207" t="s">
        <v>361</v>
      </c>
      <c r="D25" s="207" t="s">
        <v>357</v>
      </c>
      <c r="E25" s="202">
        <v>68468</v>
      </c>
      <c r="F25" s="202" t="s">
        <v>27</v>
      </c>
      <c r="G25" s="202" t="s">
        <v>290</v>
      </c>
      <c r="H25" s="202">
        <v>263</v>
      </c>
      <c r="I25" s="203">
        <v>770</v>
      </c>
      <c r="J25" s="203">
        <v>0</v>
      </c>
      <c r="K25" s="202"/>
      <c r="L25" s="203">
        <f t="shared" si="0"/>
        <v>1033</v>
      </c>
      <c r="M25" s="104"/>
    </row>
    <row r="26" spans="1:13" ht="12.75">
      <c r="A26" s="203">
        <v>14</v>
      </c>
      <c r="B26" s="228">
        <v>11</v>
      </c>
      <c r="C26" s="229" t="s">
        <v>88</v>
      </c>
      <c r="D26" s="229" t="s">
        <v>87</v>
      </c>
      <c r="E26" s="202">
        <v>16136</v>
      </c>
      <c r="F26" s="228" t="s">
        <v>158</v>
      </c>
      <c r="G26" s="228" t="s">
        <v>71</v>
      </c>
      <c r="H26" s="228" t="s">
        <v>64</v>
      </c>
      <c r="I26" s="237">
        <v>0</v>
      </c>
      <c r="J26" s="237">
        <v>1000</v>
      </c>
      <c r="K26" s="228"/>
      <c r="L26" s="237">
        <f t="shared" si="0"/>
        <v>1000</v>
      </c>
      <c r="M26" s="104"/>
    </row>
    <row r="27" spans="1:13" ht="13.5" thickBot="1">
      <c r="A27" s="204">
        <v>15</v>
      </c>
      <c r="B27" s="205">
        <v>1</v>
      </c>
      <c r="C27" s="208" t="s">
        <v>223</v>
      </c>
      <c r="D27" s="208" t="s">
        <v>200</v>
      </c>
      <c r="E27" s="205">
        <v>85413</v>
      </c>
      <c r="F27" s="205" t="s">
        <v>198</v>
      </c>
      <c r="G27" s="205" t="s">
        <v>201</v>
      </c>
      <c r="H27" s="205" t="s">
        <v>26</v>
      </c>
      <c r="I27" s="204" t="s">
        <v>26</v>
      </c>
      <c r="J27" s="204" t="s">
        <v>26</v>
      </c>
      <c r="K27" s="247"/>
      <c r="L27" s="248">
        <f t="shared" si="0"/>
        <v>0</v>
      </c>
      <c r="M27" s="104"/>
    </row>
    <row r="28" spans="1:15" ht="12.75">
      <c r="A28" s="5"/>
      <c r="B28" s="160"/>
      <c r="C28" s="160"/>
      <c r="D28" s="46"/>
      <c r="E28" s="46"/>
      <c r="F28" s="46"/>
      <c r="G28" s="46"/>
      <c r="H28" s="46"/>
      <c r="I28" s="3"/>
      <c r="J28" s="3"/>
      <c r="K28" s="3"/>
      <c r="L28" s="3"/>
      <c r="M28" s="3"/>
      <c r="N28" s="104"/>
      <c r="O28" s="104"/>
    </row>
    <row r="29" spans="1:15" ht="12.75">
      <c r="A29" s="50"/>
      <c r="B29" s="51"/>
      <c r="C29" s="51"/>
      <c r="D29" s="51"/>
      <c r="E29" s="51"/>
      <c r="F29" s="10"/>
      <c r="G29" s="48"/>
      <c r="I29" s="33"/>
      <c r="L29" s="20"/>
      <c r="M29" s="3"/>
      <c r="N29" s="104"/>
      <c r="O29" s="104"/>
    </row>
    <row r="30" spans="1:15" ht="12.75">
      <c r="A30" s="50" t="s">
        <v>56</v>
      </c>
      <c r="B30" s="51"/>
      <c r="C30" s="51"/>
      <c r="F30" s="10"/>
      <c r="G30" s="48"/>
      <c r="H30" s="33"/>
      <c r="I30" s="120" t="s">
        <v>62</v>
      </c>
      <c r="L30" s="20"/>
      <c r="M30" s="3"/>
      <c r="N30" s="104"/>
      <c r="O30" s="104"/>
    </row>
    <row r="31" spans="1:15" ht="12.75">
      <c r="A31" s="10" t="s">
        <v>367</v>
      </c>
      <c r="B31" s="11"/>
      <c r="C31" s="11"/>
      <c r="F31" s="10"/>
      <c r="G31" s="48"/>
      <c r="I31" s="33" t="s">
        <v>405</v>
      </c>
      <c r="J31" s="33"/>
      <c r="L31" s="120"/>
      <c r="M31" s="3"/>
      <c r="N31" s="104"/>
      <c r="O31" s="104"/>
    </row>
    <row r="32" spans="1:15" ht="12.75">
      <c r="A32" s="10" t="s">
        <v>368</v>
      </c>
      <c r="B32" s="10"/>
      <c r="C32" s="10"/>
      <c r="F32" s="10"/>
      <c r="G32" s="47"/>
      <c r="H32" s="120"/>
      <c r="I32" s="120"/>
      <c r="J32" s="120"/>
      <c r="L32" s="33"/>
      <c r="M32" s="3"/>
      <c r="N32" s="104"/>
      <c r="O32" s="104"/>
    </row>
    <row r="33" spans="1:15" ht="12.75">
      <c r="A33" s="10" t="s">
        <v>369</v>
      </c>
      <c r="B33" s="10"/>
      <c r="C33" s="10"/>
      <c r="F33" s="10"/>
      <c r="G33" s="47"/>
      <c r="H33" s="33"/>
      <c r="I33" s="33" t="s">
        <v>63</v>
      </c>
      <c r="J33" s="33"/>
      <c r="K33" s="120"/>
      <c r="L33" s="120"/>
      <c r="M33" s="3"/>
      <c r="N33" s="104"/>
      <c r="O33" s="104"/>
    </row>
    <row r="34" spans="1:16" ht="12.75">
      <c r="A34" s="50"/>
      <c r="B34" s="51"/>
      <c r="C34" s="51"/>
      <c r="F34" s="10"/>
      <c r="G34" s="48"/>
      <c r="H34" s="33"/>
      <c r="I34" s="120"/>
      <c r="M34" s="20"/>
      <c r="N34" s="33"/>
      <c r="P34" s="21"/>
    </row>
    <row r="35" spans="1:16" ht="12.75">
      <c r="A35" s="10"/>
      <c r="B35" s="11"/>
      <c r="C35" s="11"/>
      <c r="F35" s="10"/>
      <c r="G35" s="48"/>
      <c r="I35" s="33"/>
      <c r="J35" s="33"/>
      <c r="K35" s="34"/>
      <c r="L35" s="20"/>
      <c r="M35" s="20"/>
      <c r="N35" s="33"/>
      <c r="O35" s="68"/>
      <c r="P35" s="64"/>
    </row>
    <row r="36" spans="1:16" ht="12.75">
      <c r="A36" s="10"/>
      <c r="B36" s="10"/>
      <c r="C36" s="10"/>
      <c r="F36" s="10"/>
      <c r="G36" s="47"/>
      <c r="H36" s="120"/>
      <c r="I36" s="120"/>
      <c r="J36" s="120"/>
      <c r="K36" s="120"/>
      <c r="L36" s="120"/>
      <c r="M36" s="120"/>
      <c r="N36" s="11"/>
      <c r="O36" s="68"/>
      <c r="P36" s="64"/>
    </row>
    <row r="37" spans="1:16" ht="14.25">
      <c r="A37" s="10"/>
      <c r="B37" s="10"/>
      <c r="C37" s="10"/>
      <c r="F37" s="10"/>
      <c r="G37" s="47"/>
      <c r="H37" s="33"/>
      <c r="I37" s="33"/>
      <c r="J37" s="33"/>
      <c r="K37" s="33"/>
      <c r="L37" s="33"/>
      <c r="M37" s="33"/>
      <c r="N37" s="58"/>
      <c r="O37" s="68"/>
      <c r="P37" s="64"/>
    </row>
    <row r="38" spans="10:16" ht="18.75">
      <c r="J38" s="71"/>
      <c r="K38" s="70"/>
      <c r="L38" s="72"/>
      <c r="M38" s="72"/>
      <c r="N38" s="72"/>
      <c r="O38" s="72"/>
      <c r="P38" s="73"/>
    </row>
    <row r="39" spans="1:16" ht="18.75">
      <c r="A39" s="70"/>
      <c r="B39" s="70"/>
      <c r="C39" s="70"/>
      <c r="D39" s="69"/>
      <c r="E39" s="69"/>
      <c r="F39" s="69"/>
      <c r="G39" s="69"/>
      <c r="H39" s="69"/>
      <c r="I39" s="71"/>
      <c r="J39" s="71"/>
      <c r="K39" s="74"/>
      <c r="L39" s="75"/>
      <c r="M39" s="64"/>
      <c r="N39" s="75"/>
      <c r="O39" s="75"/>
      <c r="P39" s="73"/>
    </row>
    <row r="40" spans="1:16" ht="12.75">
      <c r="A40" s="69" t="s">
        <v>61</v>
      </c>
      <c r="B40" s="70"/>
      <c r="C40" s="70"/>
      <c r="D40" s="70"/>
      <c r="E40" s="70"/>
      <c r="F40" s="70"/>
      <c r="G40" s="70"/>
      <c r="H40" s="70"/>
      <c r="I40" s="71"/>
      <c r="J40" s="76"/>
      <c r="K40" s="76"/>
      <c r="L40" s="76"/>
      <c r="M40" s="76"/>
      <c r="N40" s="76"/>
      <c r="O40" s="76"/>
      <c r="P40" s="76"/>
    </row>
    <row r="41" spans="10:15" ht="13.5" thickBot="1">
      <c r="J41" s="81"/>
      <c r="K41" s="81"/>
      <c r="L41" s="81"/>
      <c r="M41" s="81"/>
      <c r="N41" s="81"/>
      <c r="O41" s="81"/>
    </row>
    <row r="42" spans="1:15" ht="15">
      <c r="A42" s="77"/>
      <c r="B42" s="78"/>
      <c r="C42" s="242"/>
      <c r="D42" s="79" t="s">
        <v>43</v>
      </c>
      <c r="E42" s="146"/>
      <c r="F42" s="157"/>
      <c r="G42" s="146"/>
      <c r="H42" s="146"/>
      <c r="I42" s="80"/>
      <c r="J42" s="81"/>
      <c r="K42" s="81"/>
      <c r="L42" s="81"/>
      <c r="M42" s="81"/>
      <c r="N42" s="81"/>
      <c r="O42" s="81"/>
    </row>
    <row r="43" spans="1:13" ht="18.75" thickBot="1">
      <c r="A43" s="82" t="s">
        <v>44</v>
      </c>
      <c r="B43" s="83"/>
      <c r="C43" s="243"/>
      <c r="D43" s="84" t="s">
        <v>45</v>
      </c>
      <c r="E43" s="147"/>
      <c r="F43" s="147"/>
      <c r="G43" s="194"/>
      <c r="H43" s="147"/>
      <c r="I43" s="85"/>
      <c r="J43" s="70"/>
      <c r="K43" s="70"/>
      <c r="L43" s="70"/>
      <c r="M43" s="70"/>
    </row>
    <row r="44" spans="1:13" ht="18.75" thickBot="1">
      <c r="A44" s="86" t="s">
        <v>291</v>
      </c>
      <c r="B44" s="87"/>
      <c r="C44" s="244"/>
      <c r="D44" s="88" t="s">
        <v>46</v>
      </c>
      <c r="E44" s="148"/>
      <c r="F44" s="148"/>
      <c r="G44" s="148"/>
      <c r="H44" s="148"/>
      <c r="I44" s="211" t="s">
        <v>47</v>
      </c>
      <c r="J44" s="212"/>
      <c r="K44" s="213"/>
      <c r="L44" s="213"/>
      <c r="M44" s="214"/>
    </row>
    <row r="45" spans="1:13" ht="13.5" thickBot="1">
      <c r="A45" s="30" t="s">
        <v>5</v>
      </c>
      <c r="B45" s="225" t="s">
        <v>6</v>
      </c>
      <c r="C45" s="206" t="s">
        <v>80</v>
      </c>
      <c r="D45" s="30" t="s">
        <v>69</v>
      </c>
      <c r="E45" s="30"/>
      <c r="F45" s="106" t="s">
        <v>30</v>
      </c>
      <c r="G45" s="109" t="s">
        <v>159</v>
      </c>
      <c r="H45" s="210" t="s">
        <v>89</v>
      </c>
      <c r="I45" s="220" t="s">
        <v>48</v>
      </c>
      <c r="J45" s="216" t="s">
        <v>49</v>
      </c>
      <c r="K45" s="218" t="s">
        <v>50</v>
      </c>
      <c r="L45" s="218"/>
      <c r="M45" s="219" t="s">
        <v>287</v>
      </c>
    </row>
    <row r="46" spans="1:13" ht="13.5" thickBot="1">
      <c r="A46" s="91">
        <v>1</v>
      </c>
      <c r="B46" s="202">
        <v>1</v>
      </c>
      <c r="C46" s="208" t="s">
        <v>223</v>
      </c>
      <c r="D46" s="207" t="s">
        <v>200</v>
      </c>
      <c r="E46" s="207"/>
      <c r="F46" s="202" t="s">
        <v>198</v>
      </c>
      <c r="G46" s="202" t="s">
        <v>201</v>
      </c>
      <c r="H46" s="93"/>
      <c r="I46" s="215"/>
      <c r="J46" s="215"/>
      <c r="K46" s="215">
        <f aca="true" t="shared" si="1" ref="K46:K53">IF(I46&gt;360,I46-360,0)</f>
        <v>0</v>
      </c>
      <c r="L46" s="215">
        <f aca="true" t="shared" si="2" ref="L46:L53">IF(I46&gt;=390,360-K46,IF(I46&lt;=360,I46+J46,360-K46+J46))</f>
        <v>0</v>
      </c>
      <c r="M46" s="234">
        <f>1000*L46/MAX(L46:L53)</f>
        <v>0</v>
      </c>
    </row>
    <row r="47" spans="1:13" ht="12.75">
      <c r="A47" s="93">
        <v>2</v>
      </c>
      <c r="B47" s="202">
        <v>20</v>
      </c>
      <c r="C47" s="207" t="s">
        <v>112</v>
      </c>
      <c r="D47" s="207" t="s">
        <v>98</v>
      </c>
      <c r="E47" s="207"/>
      <c r="F47" s="202" t="s">
        <v>34</v>
      </c>
      <c r="G47" s="202" t="s">
        <v>94</v>
      </c>
      <c r="H47" s="93"/>
      <c r="I47" s="93">
        <v>358</v>
      </c>
      <c r="J47" s="93">
        <v>90</v>
      </c>
      <c r="K47" s="93">
        <f t="shared" si="1"/>
        <v>0</v>
      </c>
      <c r="L47" s="93">
        <f t="shared" si="2"/>
        <v>448</v>
      </c>
      <c r="M47" s="235">
        <f>1000*L47/MAX(L46:L53)</f>
        <v>973.9130434782609</v>
      </c>
    </row>
    <row r="48" spans="1:13" ht="12.75">
      <c r="A48" s="93">
        <v>3</v>
      </c>
      <c r="B48" s="202">
        <v>23</v>
      </c>
      <c r="C48" s="207" t="s">
        <v>110</v>
      </c>
      <c r="D48" s="207" t="s">
        <v>109</v>
      </c>
      <c r="E48" s="207"/>
      <c r="F48" s="202" t="s">
        <v>34</v>
      </c>
      <c r="G48" s="202" t="s">
        <v>111</v>
      </c>
      <c r="H48" s="93"/>
      <c r="I48" s="93">
        <v>362</v>
      </c>
      <c r="J48" s="93">
        <v>90</v>
      </c>
      <c r="K48" s="93">
        <f t="shared" si="1"/>
        <v>2</v>
      </c>
      <c r="L48" s="93">
        <f t="shared" si="2"/>
        <v>448</v>
      </c>
      <c r="M48" s="235">
        <f>1000*L48/MAX(L46:L53)</f>
        <v>973.9130434782609</v>
      </c>
    </row>
    <row r="49" spans="1:13" ht="12.75">
      <c r="A49" s="94">
        <v>4</v>
      </c>
      <c r="B49" s="202">
        <v>19</v>
      </c>
      <c r="C49" s="207" t="s">
        <v>86</v>
      </c>
      <c r="D49" s="207" t="s">
        <v>85</v>
      </c>
      <c r="E49" s="207"/>
      <c r="F49" s="202" t="s">
        <v>16</v>
      </c>
      <c r="G49" s="202" t="s">
        <v>172</v>
      </c>
      <c r="H49" s="93"/>
      <c r="I49" s="93">
        <v>363</v>
      </c>
      <c r="J49" s="93">
        <v>90</v>
      </c>
      <c r="K49" s="93">
        <f t="shared" si="1"/>
        <v>3</v>
      </c>
      <c r="L49" s="93">
        <f t="shared" si="2"/>
        <v>447</v>
      </c>
      <c r="M49" s="235">
        <f>1000*L49/MAX(L46:L53)</f>
        <v>971.7391304347826</v>
      </c>
    </row>
    <row r="50" spans="1:13" ht="13.5" thickBot="1">
      <c r="A50" s="93">
        <v>5</v>
      </c>
      <c r="B50" s="202">
        <v>34</v>
      </c>
      <c r="C50" s="207" t="s">
        <v>77</v>
      </c>
      <c r="D50" s="207" t="s">
        <v>76</v>
      </c>
      <c r="E50" s="207"/>
      <c r="F50" s="202" t="s">
        <v>60</v>
      </c>
      <c r="G50" s="202">
        <v>10031</v>
      </c>
      <c r="H50" s="93"/>
      <c r="I50" s="93">
        <v>360</v>
      </c>
      <c r="J50" s="93">
        <v>100</v>
      </c>
      <c r="K50" s="93">
        <f t="shared" si="1"/>
        <v>0</v>
      </c>
      <c r="L50" s="93">
        <f t="shared" si="2"/>
        <v>460</v>
      </c>
      <c r="M50" s="235">
        <f>1000*L50/MAX(L46:L53)</f>
        <v>1000</v>
      </c>
    </row>
    <row r="51" spans="1:13" ht="12.75">
      <c r="A51" s="93">
        <v>6</v>
      </c>
      <c r="B51" s="202">
        <v>36</v>
      </c>
      <c r="C51" s="269" t="s">
        <v>249</v>
      </c>
      <c r="D51" s="207" t="s">
        <v>251</v>
      </c>
      <c r="E51" s="207"/>
      <c r="F51" s="202" t="s">
        <v>60</v>
      </c>
      <c r="G51" s="202" t="s">
        <v>252</v>
      </c>
      <c r="H51" s="93"/>
      <c r="I51" s="93">
        <v>361</v>
      </c>
      <c r="J51" s="93">
        <v>100</v>
      </c>
      <c r="K51" s="93">
        <f t="shared" si="1"/>
        <v>1</v>
      </c>
      <c r="L51" s="93">
        <f t="shared" si="2"/>
        <v>459</v>
      </c>
      <c r="M51" s="235">
        <f>1000*L51/MAX(L46:L53)</f>
        <v>997.8260869565217</v>
      </c>
    </row>
    <row r="52" spans="1:13" ht="12.75">
      <c r="A52" s="93">
        <v>7</v>
      </c>
      <c r="B52" s="202">
        <v>57</v>
      </c>
      <c r="C52" s="207" t="s">
        <v>361</v>
      </c>
      <c r="D52" s="207" t="s">
        <v>128</v>
      </c>
      <c r="E52" s="207"/>
      <c r="F52" s="202" t="s">
        <v>27</v>
      </c>
      <c r="G52" s="202" t="s">
        <v>290</v>
      </c>
      <c r="H52" s="93"/>
      <c r="I52" s="93">
        <v>121</v>
      </c>
      <c r="J52" s="93">
        <v>0</v>
      </c>
      <c r="K52" s="93">
        <f t="shared" si="1"/>
        <v>0</v>
      </c>
      <c r="L52" s="93">
        <f t="shared" si="2"/>
        <v>121</v>
      </c>
      <c r="M52" s="235">
        <f>1000*L52/MAX(L46:L53)</f>
        <v>263.04347826086956</v>
      </c>
    </row>
    <row r="53" spans="1:13" ht="13.5" thickBot="1">
      <c r="A53" s="222">
        <v>8</v>
      </c>
      <c r="B53" s="230">
        <v>54</v>
      </c>
      <c r="C53" s="207" t="s">
        <v>72</v>
      </c>
      <c r="D53" s="231" t="s">
        <v>175</v>
      </c>
      <c r="E53" s="231"/>
      <c r="F53" s="230" t="s">
        <v>52</v>
      </c>
      <c r="G53" s="230" t="s">
        <v>66</v>
      </c>
      <c r="H53" s="222"/>
      <c r="I53" s="222">
        <v>359</v>
      </c>
      <c r="J53" s="222">
        <v>100</v>
      </c>
      <c r="K53" s="222">
        <f t="shared" si="1"/>
        <v>0</v>
      </c>
      <c r="L53" s="222">
        <f t="shared" si="2"/>
        <v>459</v>
      </c>
      <c r="M53" s="236">
        <f>1000*L53/MAX(L46:L53)</f>
        <v>997.8260869565217</v>
      </c>
    </row>
    <row r="54" spans="1:13" ht="13.5" thickBot="1">
      <c r="A54" s="96"/>
      <c r="B54" s="53"/>
      <c r="C54" s="53"/>
      <c r="D54" s="105"/>
      <c r="E54" s="105"/>
      <c r="F54" s="105"/>
      <c r="G54" s="105"/>
      <c r="H54" s="105"/>
      <c r="I54" s="49"/>
      <c r="J54" s="99"/>
      <c r="K54" s="100"/>
      <c r="L54" s="100"/>
      <c r="M54" s="92"/>
    </row>
    <row r="55" spans="1:13" ht="15">
      <c r="A55" s="77"/>
      <c r="B55" s="78"/>
      <c r="C55" s="242"/>
      <c r="D55" s="79" t="s">
        <v>43</v>
      </c>
      <c r="E55" s="146"/>
      <c r="F55" s="146"/>
      <c r="G55" s="146"/>
      <c r="H55" s="146"/>
      <c r="I55" s="80"/>
      <c r="J55" s="81"/>
      <c r="K55" s="81"/>
      <c r="L55" s="81"/>
      <c r="M55" s="81"/>
    </row>
    <row r="56" spans="1:13" ht="18.75" thickBot="1">
      <c r="A56" s="82" t="s">
        <v>44</v>
      </c>
      <c r="B56" s="83"/>
      <c r="C56" s="243"/>
      <c r="D56" s="84" t="s">
        <v>45</v>
      </c>
      <c r="E56" s="147"/>
      <c r="F56" s="147"/>
      <c r="G56" s="194"/>
      <c r="H56" s="147"/>
      <c r="I56" s="85"/>
      <c r="J56" s="70"/>
      <c r="K56" s="70"/>
      <c r="L56" s="70"/>
      <c r="M56" s="70"/>
    </row>
    <row r="57" spans="1:13" ht="18.75" thickBot="1">
      <c r="A57" s="86" t="s">
        <v>291</v>
      </c>
      <c r="B57" s="87"/>
      <c r="C57" s="244"/>
      <c r="D57" s="88" t="s">
        <v>51</v>
      </c>
      <c r="E57" s="148"/>
      <c r="F57" s="148"/>
      <c r="G57" s="148"/>
      <c r="H57" s="148"/>
      <c r="I57" s="211" t="s">
        <v>47</v>
      </c>
      <c r="J57" s="212"/>
      <c r="K57" s="213"/>
      <c r="L57" s="213"/>
      <c r="M57" s="214"/>
    </row>
    <row r="58" spans="1:13" ht="13.5" thickBot="1">
      <c r="A58" s="30" t="s">
        <v>5</v>
      </c>
      <c r="B58" s="225" t="s">
        <v>6</v>
      </c>
      <c r="C58" s="206" t="s">
        <v>80</v>
      </c>
      <c r="D58" s="30" t="s">
        <v>69</v>
      </c>
      <c r="E58" s="30"/>
      <c r="F58" s="106" t="s">
        <v>30</v>
      </c>
      <c r="G58" s="109" t="s">
        <v>159</v>
      </c>
      <c r="H58" s="210" t="s">
        <v>89</v>
      </c>
      <c r="I58" s="216" t="s">
        <v>48</v>
      </c>
      <c r="J58" s="217" t="s">
        <v>49</v>
      </c>
      <c r="K58" s="218" t="s">
        <v>50</v>
      </c>
      <c r="L58" s="218"/>
      <c r="M58" s="219" t="s">
        <v>287</v>
      </c>
    </row>
    <row r="59" spans="1:13" ht="12.75">
      <c r="A59" s="91">
        <v>1</v>
      </c>
      <c r="B59" s="202">
        <v>3</v>
      </c>
      <c r="C59" s="207" t="s">
        <v>230</v>
      </c>
      <c r="D59" s="207" t="s">
        <v>229</v>
      </c>
      <c r="E59" s="207"/>
      <c r="F59" s="202" t="s">
        <v>198</v>
      </c>
      <c r="G59" s="202" t="s">
        <v>231</v>
      </c>
      <c r="H59" s="93"/>
      <c r="I59" s="215">
        <v>358</v>
      </c>
      <c r="J59" s="215">
        <v>100</v>
      </c>
      <c r="K59" s="215">
        <f aca="true" t="shared" si="3" ref="K59:K65">IF(I59&gt;360,I59-360,0)</f>
        <v>0</v>
      </c>
      <c r="L59" s="215">
        <f aca="true" t="shared" si="4" ref="L59:L65">IF(I59&gt;=390,360-K59,IF(I59&lt;=360,I59+J59,360-K59+J59))</f>
        <v>458</v>
      </c>
      <c r="M59" s="234">
        <f>1000*L59/MAX(L59:L65)</f>
        <v>995.6521739130435</v>
      </c>
    </row>
    <row r="60" spans="1:13" ht="12.75">
      <c r="A60" s="93">
        <v>2</v>
      </c>
      <c r="B60" s="202">
        <v>21</v>
      </c>
      <c r="C60" s="207" t="s">
        <v>242</v>
      </c>
      <c r="D60" s="207" t="s">
        <v>241</v>
      </c>
      <c r="E60" s="207"/>
      <c r="F60" s="202" t="s">
        <v>34</v>
      </c>
      <c r="G60" s="202" t="s">
        <v>243</v>
      </c>
      <c r="H60" s="93"/>
      <c r="I60" s="93">
        <v>353</v>
      </c>
      <c r="J60" s="93">
        <v>90</v>
      </c>
      <c r="K60" s="93">
        <f t="shared" si="3"/>
        <v>0</v>
      </c>
      <c r="L60" s="93">
        <f t="shared" si="4"/>
        <v>443</v>
      </c>
      <c r="M60" s="235">
        <f>1000*L60/MAX(L59:L65)</f>
        <v>963.0434782608696</v>
      </c>
    </row>
    <row r="61" spans="1:13" ht="12.75">
      <c r="A61" s="93">
        <v>3</v>
      </c>
      <c r="B61" s="202">
        <v>41</v>
      </c>
      <c r="C61" s="207" t="s">
        <v>288</v>
      </c>
      <c r="D61" s="207" t="s">
        <v>263</v>
      </c>
      <c r="E61" s="207"/>
      <c r="F61" s="202" t="s">
        <v>67</v>
      </c>
      <c r="G61" s="202" t="s">
        <v>264</v>
      </c>
      <c r="H61" s="93"/>
      <c r="I61" s="93">
        <v>362</v>
      </c>
      <c r="J61" s="93">
        <v>50</v>
      </c>
      <c r="K61" s="93">
        <f t="shared" si="3"/>
        <v>2</v>
      </c>
      <c r="L61" s="93">
        <f t="shared" si="4"/>
        <v>408</v>
      </c>
      <c r="M61" s="235">
        <f>1000*L61/MAX(L59:L65)</f>
        <v>886.9565217391304</v>
      </c>
    </row>
    <row r="62" spans="1:13" ht="12.75">
      <c r="A62" s="94">
        <v>4</v>
      </c>
      <c r="B62" s="202">
        <v>11</v>
      </c>
      <c r="C62" s="229" t="s">
        <v>88</v>
      </c>
      <c r="D62" s="207" t="s">
        <v>87</v>
      </c>
      <c r="E62" s="207"/>
      <c r="F62" s="202" t="s">
        <v>158</v>
      </c>
      <c r="G62" s="202" t="s">
        <v>71</v>
      </c>
      <c r="H62" s="93" t="s">
        <v>64</v>
      </c>
      <c r="I62" s="93"/>
      <c r="J62" s="93"/>
      <c r="K62" s="93">
        <f t="shared" si="3"/>
        <v>0</v>
      </c>
      <c r="L62" s="93">
        <f t="shared" si="4"/>
        <v>0</v>
      </c>
      <c r="M62" s="235">
        <f>1000*L62/MAX(L59:L65)</f>
        <v>0</v>
      </c>
    </row>
    <row r="63" spans="1:13" ht="12.75">
      <c r="A63" s="94">
        <v>5</v>
      </c>
      <c r="B63" s="202">
        <v>35</v>
      </c>
      <c r="C63" s="207" t="s">
        <v>77</v>
      </c>
      <c r="D63" s="207" t="s">
        <v>247</v>
      </c>
      <c r="E63" s="207"/>
      <c r="F63" s="202" t="s">
        <v>60</v>
      </c>
      <c r="G63" s="202">
        <v>57714</v>
      </c>
      <c r="H63" s="93"/>
      <c r="I63" s="93">
        <v>291</v>
      </c>
      <c r="J63" s="93">
        <v>0</v>
      </c>
      <c r="K63" s="93">
        <f t="shared" si="3"/>
        <v>0</v>
      </c>
      <c r="L63" s="93">
        <f t="shared" si="4"/>
        <v>291</v>
      </c>
      <c r="M63" s="235">
        <f>1000*L63/MAX(L59:L65)</f>
        <v>632.6086956521739</v>
      </c>
    </row>
    <row r="64" spans="1:13" ht="12.75">
      <c r="A64" s="93">
        <v>6</v>
      </c>
      <c r="B64" s="202">
        <v>50</v>
      </c>
      <c r="C64" s="207" t="s">
        <v>73</v>
      </c>
      <c r="D64" s="207" t="s">
        <v>74</v>
      </c>
      <c r="E64" s="207"/>
      <c r="F64" s="202" t="s">
        <v>27</v>
      </c>
      <c r="G64" s="202" t="s">
        <v>289</v>
      </c>
      <c r="H64" s="93"/>
      <c r="I64" s="93">
        <v>360</v>
      </c>
      <c r="J64" s="93">
        <v>100</v>
      </c>
      <c r="K64" s="93">
        <f t="shared" si="3"/>
        <v>0</v>
      </c>
      <c r="L64" s="93">
        <f t="shared" si="4"/>
        <v>460</v>
      </c>
      <c r="M64" s="235">
        <f>1000*L64/MAX(L59:L65)</f>
        <v>1000</v>
      </c>
    </row>
    <row r="65" spans="1:13" ht="13.5" thickBot="1">
      <c r="A65" s="222">
        <v>7</v>
      </c>
      <c r="B65" s="230">
        <v>55</v>
      </c>
      <c r="C65" s="207" t="s">
        <v>167</v>
      </c>
      <c r="D65" s="231" t="s">
        <v>102</v>
      </c>
      <c r="E65" s="231"/>
      <c r="F65" s="230" t="s">
        <v>52</v>
      </c>
      <c r="G65" s="230" t="s">
        <v>168</v>
      </c>
      <c r="H65" s="222"/>
      <c r="I65" s="222">
        <v>347</v>
      </c>
      <c r="J65" s="222">
        <v>80</v>
      </c>
      <c r="K65" s="222">
        <f t="shared" si="3"/>
        <v>0</v>
      </c>
      <c r="L65" s="222">
        <f t="shared" si="4"/>
        <v>427</v>
      </c>
      <c r="M65" s="235">
        <f>1000*L65/MAX(L59:L65)</f>
        <v>928.2608695652174</v>
      </c>
    </row>
    <row r="66" spans="1:13" ht="12.75">
      <c r="A66" s="96"/>
      <c r="B66" s="122"/>
      <c r="C66" s="122"/>
      <c r="D66" s="46"/>
      <c r="E66" s="46"/>
      <c r="F66" s="46"/>
      <c r="G66" s="46"/>
      <c r="H66" s="46"/>
      <c r="I66" s="49"/>
      <c r="J66" s="99"/>
      <c r="K66" s="92"/>
      <c r="L66" s="92"/>
      <c r="M66" s="159"/>
    </row>
    <row r="67" spans="1:13" ht="12.75">
      <c r="A67" s="96"/>
      <c r="B67" s="97"/>
      <c r="C67" s="97"/>
      <c r="D67" s="98"/>
      <c r="E67" s="98"/>
      <c r="F67" s="98"/>
      <c r="G67" s="98"/>
      <c r="H67" s="98"/>
      <c r="I67" s="99"/>
      <c r="J67" s="99"/>
      <c r="K67" s="100"/>
      <c r="L67" s="100"/>
      <c r="M67" s="96"/>
    </row>
    <row r="68" spans="1:13" ht="13.5" thickBot="1">
      <c r="A68" s="69" t="s">
        <v>61</v>
      </c>
      <c r="B68" s="70"/>
      <c r="C68" s="70"/>
      <c r="D68" s="70"/>
      <c r="E68" s="70"/>
      <c r="F68" s="70"/>
      <c r="G68" s="70"/>
      <c r="H68" s="70"/>
      <c r="I68" s="71"/>
      <c r="J68" s="76"/>
      <c r="K68" s="76"/>
      <c r="L68" s="76"/>
      <c r="M68" s="76"/>
    </row>
    <row r="69" spans="1:13" ht="15">
      <c r="A69" s="77"/>
      <c r="B69" s="78"/>
      <c r="C69" s="242"/>
      <c r="D69" s="79" t="s">
        <v>43</v>
      </c>
      <c r="E69" s="146"/>
      <c r="F69" s="146"/>
      <c r="G69" s="157"/>
      <c r="H69" s="146"/>
      <c r="I69" s="80"/>
      <c r="J69" s="81"/>
      <c r="K69" s="81"/>
      <c r="L69" s="81"/>
      <c r="M69" s="81"/>
    </row>
    <row r="70" spans="1:13" ht="18.75" thickBot="1">
      <c r="A70" s="82" t="s">
        <v>44</v>
      </c>
      <c r="B70" s="83"/>
      <c r="C70" s="243"/>
      <c r="D70" s="84" t="s">
        <v>45</v>
      </c>
      <c r="E70" s="147"/>
      <c r="F70" s="147"/>
      <c r="G70" s="193"/>
      <c r="H70" s="147"/>
      <c r="I70" s="85"/>
      <c r="J70" s="81"/>
      <c r="K70" s="81"/>
      <c r="L70" s="81"/>
      <c r="M70" s="81"/>
    </row>
    <row r="71" spans="1:13" ht="13.5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18.75" thickBot="1">
      <c r="A72" s="86" t="s">
        <v>292</v>
      </c>
      <c r="B72" s="87"/>
      <c r="C72" s="244"/>
      <c r="D72" s="88" t="s">
        <v>46</v>
      </c>
      <c r="E72" s="148"/>
      <c r="F72" s="148"/>
      <c r="G72" s="148"/>
      <c r="H72" s="148"/>
      <c r="I72" s="211" t="s">
        <v>47</v>
      </c>
      <c r="J72" s="212"/>
      <c r="K72" s="213"/>
      <c r="L72" s="213"/>
      <c r="M72" s="214"/>
    </row>
    <row r="73" spans="1:13" ht="13.5" thickBot="1">
      <c r="A73" s="90" t="s">
        <v>5</v>
      </c>
      <c r="B73" s="225" t="s">
        <v>6</v>
      </c>
      <c r="C73" s="206" t="s">
        <v>80</v>
      </c>
      <c r="D73" s="30" t="s">
        <v>69</v>
      </c>
      <c r="E73" s="30"/>
      <c r="F73" s="106" t="s">
        <v>30</v>
      </c>
      <c r="G73" s="109" t="s">
        <v>159</v>
      </c>
      <c r="H73" s="210" t="s">
        <v>89</v>
      </c>
      <c r="I73" s="220" t="s">
        <v>48</v>
      </c>
      <c r="J73" s="226" t="s">
        <v>49</v>
      </c>
      <c r="K73" s="218" t="s">
        <v>50</v>
      </c>
      <c r="L73" s="218"/>
      <c r="M73" s="219" t="s">
        <v>287</v>
      </c>
    </row>
    <row r="74" spans="1:13" ht="12.75">
      <c r="A74" s="91">
        <v>1</v>
      </c>
      <c r="B74" s="202">
        <v>41</v>
      </c>
      <c r="C74" s="207" t="s">
        <v>288</v>
      </c>
      <c r="D74" s="207" t="s">
        <v>263</v>
      </c>
      <c r="E74" s="207"/>
      <c r="F74" s="202" t="s">
        <v>67</v>
      </c>
      <c r="G74" s="202" t="s">
        <v>264</v>
      </c>
      <c r="H74" s="154"/>
      <c r="I74" s="221">
        <v>354</v>
      </c>
      <c r="J74" s="221">
        <v>70</v>
      </c>
      <c r="K74" s="221">
        <f aca="true" t="shared" si="5" ref="K74:K81">IF(I74&gt;360,I74-360,0)</f>
        <v>0</v>
      </c>
      <c r="L74" s="221">
        <f aca="true" t="shared" si="6" ref="L74:L81">IF(I74&gt;=390,360-K74,IF(I74&lt;=360,I74+J74,360-K74+J74))</f>
        <v>424</v>
      </c>
      <c r="M74" s="234">
        <f>1000*L74/MAX(L74:L81)</f>
        <v>921.7391304347826</v>
      </c>
    </row>
    <row r="75" spans="1:13" ht="12.75">
      <c r="A75" s="93">
        <v>2</v>
      </c>
      <c r="B75" s="202">
        <v>34</v>
      </c>
      <c r="C75" s="207" t="s">
        <v>77</v>
      </c>
      <c r="D75" s="207" t="s">
        <v>76</v>
      </c>
      <c r="E75" s="207"/>
      <c r="F75" s="202" t="s">
        <v>60</v>
      </c>
      <c r="G75" s="202">
        <v>10031</v>
      </c>
      <c r="H75" s="154"/>
      <c r="I75" s="154">
        <v>360</v>
      </c>
      <c r="J75" s="154">
        <v>90</v>
      </c>
      <c r="K75" s="154">
        <f t="shared" si="5"/>
        <v>0</v>
      </c>
      <c r="L75" s="154">
        <f t="shared" si="6"/>
        <v>450</v>
      </c>
      <c r="M75" s="235">
        <f>1000*L75/MAX(L74:L81)</f>
        <v>978.2608695652174</v>
      </c>
    </row>
    <row r="76" spans="1:13" ht="13.5" thickBot="1">
      <c r="A76" s="93">
        <v>3</v>
      </c>
      <c r="B76" s="202">
        <v>1</v>
      </c>
      <c r="C76" s="208" t="s">
        <v>223</v>
      </c>
      <c r="D76" s="207" t="s">
        <v>200</v>
      </c>
      <c r="E76" s="207"/>
      <c r="F76" s="202" t="s">
        <v>198</v>
      </c>
      <c r="G76" s="202" t="s">
        <v>201</v>
      </c>
      <c r="H76" s="154" t="s">
        <v>26</v>
      </c>
      <c r="I76" s="154"/>
      <c r="J76" s="154"/>
      <c r="K76" s="154">
        <f t="shared" si="5"/>
        <v>0</v>
      </c>
      <c r="L76" s="154">
        <f t="shared" si="6"/>
        <v>0</v>
      </c>
      <c r="M76" s="235">
        <f>1000*L76/MAX(L74:L81)</f>
        <v>0</v>
      </c>
    </row>
    <row r="77" spans="1:13" ht="12.75">
      <c r="A77" s="94">
        <v>4</v>
      </c>
      <c r="B77" s="202">
        <v>35</v>
      </c>
      <c r="C77" s="207" t="s">
        <v>77</v>
      </c>
      <c r="D77" s="207" t="s">
        <v>247</v>
      </c>
      <c r="E77" s="207"/>
      <c r="F77" s="202" t="s">
        <v>60</v>
      </c>
      <c r="G77" s="202">
        <v>57714</v>
      </c>
      <c r="H77" s="154"/>
      <c r="I77" s="154">
        <v>225</v>
      </c>
      <c r="J77" s="154">
        <v>0</v>
      </c>
      <c r="K77" s="154">
        <f t="shared" si="5"/>
        <v>0</v>
      </c>
      <c r="L77" s="154">
        <f t="shared" si="6"/>
        <v>225</v>
      </c>
      <c r="M77" s="235">
        <f>1000*L77/MAX(L74:L81)</f>
        <v>489.1304347826087</v>
      </c>
    </row>
    <row r="78" spans="1:13" ht="12.75">
      <c r="A78" s="93">
        <v>5</v>
      </c>
      <c r="B78" s="202">
        <v>3</v>
      </c>
      <c r="C78" s="207" t="s">
        <v>230</v>
      </c>
      <c r="D78" s="207" t="s">
        <v>229</v>
      </c>
      <c r="E78" s="207"/>
      <c r="F78" s="202" t="s">
        <v>198</v>
      </c>
      <c r="G78" s="202" t="s">
        <v>231</v>
      </c>
      <c r="H78" s="154"/>
      <c r="I78" s="154">
        <v>334</v>
      </c>
      <c r="J78" s="154">
        <v>100</v>
      </c>
      <c r="K78" s="154">
        <f t="shared" si="5"/>
        <v>0</v>
      </c>
      <c r="L78" s="154">
        <f t="shared" si="6"/>
        <v>434</v>
      </c>
      <c r="M78" s="235">
        <f>1000*L78/MAX(L74:L81)</f>
        <v>943.4782608695652</v>
      </c>
    </row>
    <row r="79" spans="1:13" ht="12.75">
      <c r="A79" s="94">
        <v>6</v>
      </c>
      <c r="B79" s="224">
        <v>57</v>
      </c>
      <c r="C79" s="207" t="s">
        <v>361</v>
      </c>
      <c r="D79" s="223" t="s">
        <v>128</v>
      </c>
      <c r="E79" s="223"/>
      <c r="F79" s="224" t="s">
        <v>27</v>
      </c>
      <c r="G79" s="224" t="s">
        <v>290</v>
      </c>
      <c r="H79" s="154"/>
      <c r="I79" s="154">
        <v>354</v>
      </c>
      <c r="J79" s="154">
        <v>0</v>
      </c>
      <c r="K79" s="154">
        <f t="shared" si="5"/>
        <v>0</v>
      </c>
      <c r="L79" s="154">
        <f t="shared" si="6"/>
        <v>354</v>
      </c>
      <c r="M79" s="235">
        <f>1000*L79/MAX(L74:L81)</f>
        <v>769.5652173913044</v>
      </c>
    </row>
    <row r="80" spans="1:13" ht="12.75">
      <c r="A80" s="93">
        <v>7</v>
      </c>
      <c r="B80" s="203">
        <v>23</v>
      </c>
      <c r="C80" s="207" t="s">
        <v>110</v>
      </c>
      <c r="D80" s="233" t="s">
        <v>109</v>
      </c>
      <c r="E80" s="207"/>
      <c r="F80" s="202" t="s">
        <v>34</v>
      </c>
      <c r="G80" s="202" t="s">
        <v>111</v>
      </c>
      <c r="H80" s="154"/>
      <c r="I80" s="154">
        <v>360</v>
      </c>
      <c r="J80" s="154">
        <v>100</v>
      </c>
      <c r="K80" s="154">
        <f t="shared" si="5"/>
        <v>0</v>
      </c>
      <c r="L80" s="154">
        <f t="shared" si="6"/>
        <v>460</v>
      </c>
      <c r="M80" s="235">
        <f>1000*L80/MAX(L74:L81)</f>
        <v>1000</v>
      </c>
    </row>
    <row r="81" spans="1:13" ht="13.5" thickBot="1">
      <c r="A81" s="222">
        <v>8</v>
      </c>
      <c r="B81" s="230">
        <v>54</v>
      </c>
      <c r="C81" s="207" t="s">
        <v>72</v>
      </c>
      <c r="D81" s="231" t="s">
        <v>175</v>
      </c>
      <c r="E81" s="231"/>
      <c r="F81" s="230" t="s">
        <v>52</v>
      </c>
      <c r="G81" s="230" t="s">
        <v>66</v>
      </c>
      <c r="H81" s="232"/>
      <c r="I81" s="232">
        <v>0</v>
      </c>
      <c r="J81" s="232">
        <v>0</v>
      </c>
      <c r="K81" s="232">
        <f t="shared" si="5"/>
        <v>0</v>
      </c>
      <c r="L81" s="232">
        <f t="shared" si="6"/>
        <v>0</v>
      </c>
      <c r="M81" s="234">
        <f>1000*L81/MAX(L74:L81)</f>
        <v>0</v>
      </c>
    </row>
    <row r="82" spans="1:13" ht="13.5" thickBot="1">
      <c r="A82" s="96"/>
      <c r="B82" s="97"/>
      <c r="C82" s="97"/>
      <c r="D82" s="98"/>
      <c r="E82" s="98"/>
      <c r="F82" s="98"/>
      <c r="G82" s="98"/>
      <c r="H82" s="98"/>
      <c r="I82" s="99"/>
      <c r="J82" s="99"/>
      <c r="K82" s="100"/>
      <c r="L82" s="100"/>
      <c r="M82" s="96"/>
    </row>
    <row r="83" spans="1:13" ht="15">
      <c r="A83" s="77"/>
      <c r="B83" s="78"/>
      <c r="C83" s="242"/>
      <c r="D83" s="79" t="s">
        <v>43</v>
      </c>
      <c r="E83" s="146"/>
      <c r="F83" s="146"/>
      <c r="G83" s="157"/>
      <c r="H83" s="146"/>
      <c r="I83" s="80"/>
      <c r="J83" s="81"/>
      <c r="K83" s="81"/>
      <c r="L83" s="81"/>
      <c r="M83" s="81"/>
    </row>
    <row r="84" spans="1:14" ht="18.75" thickBot="1">
      <c r="A84" s="82" t="s">
        <v>44</v>
      </c>
      <c r="B84" s="83"/>
      <c r="C84" s="243"/>
      <c r="D84" s="84" t="s">
        <v>45</v>
      </c>
      <c r="E84" s="147"/>
      <c r="F84" s="147"/>
      <c r="G84" s="193"/>
      <c r="H84" s="147"/>
      <c r="I84" s="85"/>
      <c r="J84" s="81"/>
      <c r="K84" s="81"/>
      <c r="L84" s="81"/>
      <c r="M84" s="81"/>
      <c r="N84" s="73"/>
    </row>
    <row r="85" spans="1:13" ht="13.5" thickBo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18.75" thickBot="1">
      <c r="A86" s="86" t="s">
        <v>292</v>
      </c>
      <c r="B86" s="87"/>
      <c r="C86" s="244"/>
      <c r="D86" s="88" t="s">
        <v>51</v>
      </c>
      <c r="E86" s="88"/>
      <c r="F86" s="88"/>
      <c r="G86" s="88"/>
      <c r="H86" s="88"/>
      <c r="I86" s="211" t="s">
        <v>47</v>
      </c>
      <c r="J86" s="212"/>
      <c r="K86" s="213"/>
      <c r="L86" s="213"/>
      <c r="M86" s="214"/>
    </row>
    <row r="87" spans="1:13" ht="13.5" thickBot="1">
      <c r="A87" s="90" t="s">
        <v>5</v>
      </c>
      <c r="B87" s="225" t="s">
        <v>6</v>
      </c>
      <c r="C87" s="206" t="s">
        <v>80</v>
      </c>
      <c r="D87" s="30" t="s">
        <v>69</v>
      </c>
      <c r="E87" s="30"/>
      <c r="F87" s="106" t="s">
        <v>30</v>
      </c>
      <c r="G87" s="109" t="s">
        <v>159</v>
      </c>
      <c r="H87" s="210" t="s">
        <v>89</v>
      </c>
      <c r="I87" s="220" t="s">
        <v>48</v>
      </c>
      <c r="J87" s="226" t="s">
        <v>49</v>
      </c>
      <c r="K87" s="218" t="s">
        <v>50</v>
      </c>
      <c r="L87" s="218"/>
      <c r="M87" s="219" t="s">
        <v>287</v>
      </c>
    </row>
    <row r="88" spans="1:13" ht="12.75">
      <c r="A88" s="91">
        <v>1</v>
      </c>
      <c r="B88" s="202">
        <v>19</v>
      </c>
      <c r="C88" s="207" t="s">
        <v>86</v>
      </c>
      <c r="D88" s="207" t="s">
        <v>85</v>
      </c>
      <c r="E88" s="207"/>
      <c r="F88" s="202" t="s">
        <v>16</v>
      </c>
      <c r="G88" s="202" t="s">
        <v>172</v>
      </c>
      <c r="H88" s="154"/>
      <c r="I88" s="221">
        <v>360</v>
      </c>
      <c r="J88" s="221">
        <v>90</v>
      </c>
      <c r="K88" s="221">
        <f aca="true" t="shared" si="7" ref="K88:K94">IF(I88&gt;360,I88-360,0)</f>
        <v>0</v>
      </c>
      <c r="L88" s="221">
        <f aca="true" t="shared" si="8" ref="L88:L94">IF(I88&gt;=390,360-K88,IF(I88&lt;=360,I88+J88,360-K88+J88))</f>
        <v>450</v>
      </c>
      <c r="M88" s="234">
        <f>1000*L88/MAX(L88:L94)</f>
        <v>1000</v>
      </c>
    </row>
    <row r="89" spans="1:13" ht="12.75">
      <c r="A89" s="93">
        <v>2</v>
      </c>
      <c r="B89" s="202">
        <v>11</v>
      </c>
      <c r="C89" s="229" t="s">
        <v>88</v>
      </c>
      <c r="D89" s="207" t="s">
        <v>87</v>
      </c>
      <c r="E89" s="207"/>
      <c r="F89" s="202" t="s">
        <v>158</v>
      </c>
      <c r="G89" s="202" t="s">
        <v>71</v>
      </c>
      <c r="H89" s="154"/>
      <c r="I89" s="154">
        <v>0</v>
      </c>
      <c r="J89" s="154">
        <v>0</v>
      </c>
      <c r="K89" s="154">
        <f t="shared" si="7"/>
        <v>0</v>
      </c>
      <c r="L89" s="154">
        <f t="shared" si="8"/>
        <v>0</v>
      </c>
      <c r="M89" s="235">
        <f>1000*L89/MAX(L88:L94)</f>
        <v>0</v>
      </c>
    </row>
    <row r="90" spans="1:13" ht="13.5" thickBot="1">
      <c r="A90" s="93">
        <v>3</v>
      </c>
      <c r="B90" s="202">
        <v>50</v>
      </c>
      <c r="C90" s="207" t="s">
        <v>73</v>
      </c>
      <c r="D90" s="207" t="s">
        <v>74</v>
      </c>
      <c r="E90" s="207"/>
      <c r="F90" s="202" t="s">
        <v>27</v>
      </c>
      <c r="G90" s="202" t="s">
        <v>289</v>
      </c>
      <c r="H90" s="154"/>
      <c r="I90" s="154">
        <v>363</v>
      </c>
      <c r="J90" s="154">
        <v>90</v>
      </c>
      <c r="K90" s="154">
        <f t="shared" si="7"/>
        <v>3</v>
      </c>
      <c r="L90" s="154">
        <f t="shared" si="8"/>
        <v>447</v>
      </c>
      <c r="M90" s="235">
        <f>1000*L90/MAX(L88:L94)</f>
        <v>993.3333333333334</v>
      </c>
    </row>
    <row r="91" spans="1:13" ht="12.75">
      <c r="A91" s="94">
        <v>4</v>
      </c>
      <c r="B91" s="202">
        <v>36</v>
      </c>
      <c r="C91" s="269" t="s">
        <v>249</v>
      </c>
      <c r="D91" s="207" t="s">
        <v>251</v>
      </c>
      <c r="E91" s="207"/>
      <c r="F91" s="202" t="s">
        <v>60</v>
      </c>
      <c r="G91" s="202" t="s">
        <v>252</v>
      </c>
      <c r="H91" s="154"/>
      <c r="I91" s="154">
        <v>363</v>
      </c>
      <c r="J91" s="154">
        <v>90</v>
      </c>
      <c r="K91" s="154">
        <f t="shared" si="7"/>
        <v>3</v>
      </c>
      <c r="L91" s="154">
        <f t="shared" si="8"/>
        <v>447</v>
      </c>
      <c r="M91" s="235">
        <f>1000*L91/MAX(L88:L94)</f>
        <v>993.3333333333334</v>
      </c>
    </row>
    <row r="92" spans="1:13" ht="12.75">
      <c r="A92" s="93">
        <v>5</v>
      </c>
      <c r="B92" s="202">
        <v>20</v>
      </c>
      <c r="C92" s="207" t="s">
        <v>112</v>
      </c>
      <c r="D92" s="207" t="s">
        <v>98</v>
      </c>
      <c r="E92" s="207"/>
      <c r="F92" s="202" t="s">
        <v>34</v>
      </c>
      <c r="G92" s="202" t="s">
        <v>94</v>
      </c>
      <c r="H92" s="154"/>
      <c r="I92" s="154">
        <v>359</v>
      </c>
      <c r="J92" s="154">
        <v>90</v>
      </c>
      <c r="K92" s="154">
        <f t="shared" si="7"/>
        <v>0</v>
      </c>
      <c r="L92" s="154">
        <f t="shared" si="8"/>
        <v>449</v>
      </c>
      <c r="M92" s="235">
        <f>1000*L92/MAX(L88:L94)</f>
        <v>997.7777777777778</v>
      </c>
    </row>
    <row r="93" spans="1:13" ht="12.75">
      <c r="A93" s="93">
        <v>6</v>
      </c>
      <c r="B93" s="202">
        <v>21</v>
      </c>
      <c r="C93" s="207" t="s">
        <v>242</v>
      </c>
      <c r="D93" s="207" t="s">
        <v>241</v>
      </c>
      <c r="E93" s="207"/>
      <c r="F93" s="202" t="s">
        <v>34</v>
      </c>
      <c r="G93" s="202" t="s">
        <v>243</v>
      </c>
      <c r="H93" s="154"/>
      <c r="I93" s="154">
        <v>353</v>
      </c>
      <c r="J93" s="154">
        <v>90</v>
      </c>
      <c r="K93" s="154">
        <f t="shared" si="7"/>
        <v>0</v>
      </c>
      <c r="L93" s="154">
        <f t="shared" si="8"/>
        <v>443</v>
      </c>
      <c r="M93" s="235">
        <f>1000*L93/MAX(L88:L94)</f>
        <v>984.4444444444445</v>
      </c>
    </row>
    <row r="94" spans="1:13" ht="13.5" thickBot="1">
      <c r="A94" s="95">
        <v>7</v>
      </c>
      <c r="B94" s="205">
        <v>55</v>
      </c>
      <c r="C94" s="207" t="s">
        <v>167</v>
      </c>
      <c r="D94" s="208" t="s">
        <v>102</v>
      </c>
      <c r="E94" s="208"/>
      <c r="F94" s="205" t="s">
        <v>52</v>
      </c>
      <c r="G94" s="205" t="s">
        <v>168</v>
      </c>
      <c r="H94" s="156"/>
      <c r="I94" s="156">
        <v>363</v>
      </c>
      <c r="J94" s="156">
        <v>90</v>
      </c>
      <c r="K94" s="156">
        <f t="shared" si="7"/>
        <v>3</v>
      </c>
      <c r="L94" s="156">
        <f t="shared" si="8"/>
        <v>447</v>
      </c>
      <c r="M94" s="235">
        <f>1000*L94/MAX(L88:L94)</f>
        <v>993.3333333333334</v>
      </c>
    </row>
    <row r="95" spans="1:13" ht="18.75">
      <c r="A95" s="70"/>
      <c r="B95" s="136"/>
      <c r="C95" s="136"/>
      <c r="D95" s="133"/>
      <c r="E95" s="133"/>
      <c r="F95" s="133"/>
      <c r="G95" s="133"/>
      <c r="H95" s="133"/>
      <c r="I95" s="134"/>
      <c r="J95" s="99"/>
      <c r="K95" s="74"/>
      <c r="L95" s="75"/>
      <c r="M95" s="64"/>
    </row>
    <row r="96" spans="1:13" ht="13.5" customHeight="1" thickBot="1">
      <c r="A96" s="69" t="s">
        <v>61</v>
      </c>
      <c r="B96" s="70"/>
      <c r="C96" s="70"/>
      <c r="D96" s="70"/>
      <c r="E96" s="70"/>
      <c r="F96" s="70"/>
      <c r="G96" s="70"/>
      <c r="H96" s="70"/>
      <c r="I96" s="71"/>
      <c r="J96" s="76"/>
      <c r="K96" s="76"/>
      <c r="L96" s="76"/>
      <c r="M96" s="76"/>
    </row>
    <row r="97" spans="1:13" ht="13.5" customHeight="1">
      <c r="A97" s="77"/>
      <c r="B97" s="78"/>
      <c r="C97" s="242"/>
      <c r="D97" s="79" t="s">
        <v>43</v>
      </c>
      <c r="E97" s="146"/>
      <c r="F97" s="146"/>
      <c r="G97" s="146"/>
      <c r="H97" s="146"/>
      <c r="I97" s="80"/>
      <c r="J97" s="81"/>
      <c r="K97" s="81"/>
      <c r="L97" s="81"/>
      <c r="M97" s="81"/>
    </row>
    <row r="98" spans="1:13" ht="18.75" thickBot="1">
      <c r="A98" s="82" t="s">
        <v>44</v>
      </c>
      <c r="B98" s="83"/>
      <c r="C98" s="243"/>
      <c r="D98" s="84" t="s">
        <v>45</v>
      </c>
      <c r="E98" s="147"/>
      <c r="F98" s="147"/>
      <c r="G98" s="193"/>
      <c r="H98" s="147"/>
      <c r="I98" s="85"/>
      <c r="J98" s="81"/>
      <c r="K98" s="81"/>
      <c r="L98" s="81"/>
      <c r="M98" s="81"/>
    </row>
    <row r="99" spans="1:13" ht="13.5" thickBo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8.75" thickBot="1">
      <c r="A100" s="102" t="s">
        <v>293</v>
      </c>
      <c r="B100" s="103"/>
      <c r="C100" s="245"/>
      <c r="D100" s="88" t="s">
        <v>46</v>
      </c>
      <c r="E100" s="88"/>
      <c r="F100" s="88"/>
      <c r="G100" s="88"/>
      <c r="H100" s="88"/>
      <c r="I100" s="211" t="s">
        <v>47</v>
      </c>
      <c r="J100" s="212"/>
      <c r="K100" s="213"/>
      <c r="L100" s="213"/>
      <c r="M100" s="214"/>
    </row>
    <row r="101" spans="1:13" ht="13.5" thickBot="1">
      <c r="A101" s="124" t="s">
        <v>5</v>
      </c>
      <c r="B101" s="225" t="s">
        <v>6</v>
      </c>
      <c r="C101" s="206" t="s">
        <v>80</v>
      </c>
      <c r="D101" s="30" t="s">
        <v>69</v>
      </c>
      <c r="E101" s="30"/>
      <c r="F101" s="106" t="s">
        <v>30</v>
      </c>
      <c r="G101" s="109" t="s">
        <v>159</v>
      </c>
      <c r="H101" s="210" t="s">
        <v>89</v>
      </c>
      <c r="I101" s="216" t="s">
        <v>48</v>
      </c>
      <c r="J101" s="217" t="s">
        <v>49</v>
      </c>
      <c r="K101" s="218" t="s">
        <v>50</v>
      </c>
      <c r="L101" s="218"/>
      <c r="M101" s="219" t="s">
        <v>287</v>
      </c>
    </row>
    <row r="102" spans="1:13" ht="12.75">
      <c r="A102" s="123">
        <v>1</v>
      </c>
      <c r="B102" s="202">
        <v>21</v>
      </c>
      <c r="C102" s="207" t="s">
        <v>242</v>
      </c>
      <c r="D102" s="207" t="s">
        <v>241</v>
      </c>
      <c r="E102" s="207"/>
      <c r="F102" s="202" t="s">
        <v>34</v>
      </c>
      <c r="G102" s="202" t="s">
        <v>243</v>
      </c>
      <c r="H102" s="154"/>
      <c r="I102" s="154">
        <v>350</v>
      </c>
      <c r="J102" s="154">
        <v>100</v>
      </c>
      <c r="K102" s="154">
        <f aca="true" t="shared" si="9" ref="K102:K108">IF(I102&gt;360,I102-360,0)</f>
        <v>0</v>
      </c>
      <c r="L102" s="154">
        <f aca="true" t="shared" si="10" ref="L102:L108">IF(I102&gt;=390,360-K102,IF(I102&lt;=360,I102+J102,360-K102+J102))</f>
        <v>450</v>
      </c>
      <c r="M102" s="234">
        <f>1000*L102/MAX(L102:L108)</f>
        <v>978.2608695652174</v>
      </c>
    </row>
    <row r="103" spans="1:13" ht="12.75">
      <c r="A103" s="93">
        <v>2</v>
      </c>
      <c r="B103" s="202">
        <v>23</v>
      </c>
      <c r="C103" s="207" t="s">
        <v>110</v>
      </c>
      <c r="D103" s="207" t="s">
        <v>109</v>
      </c>
      <c r="E103" s="207"/>
      <c r="F103" s="202" t="s">
        <v>34</v>
      </c>
      <c r="G103" s="202" t="s">
        <v>111</v>
      </c>
      <c r="H103" s="154"/>
      <c r="I103" s="154">
        <v>360</v>
      </c>
      <c r="J103" s="154">
        <v>90</v>
      </c>
      <c r="K103" s="154">
        <f t="shared" si="9"/>
        <v>0</v>
      </c>
      <c r="L103" s="154">
        <f t="shared" si="10"/>
        <v>450</v>
      </c>
      <c r="M103" s="235">
        <f>1000*L103/MAX(L102:L108)</f>
        <v>978.2608695652174</v>
      </c>
    </row>
    <row r="104" spans="1:13" ht="13.5" thickBot="1">
      <c r="A104" s="93">
        <v>3</v>
      </c>
      <c r="B104" s="202">
        <v>1</v>
      </c>
      <c r="C104" s="208" t="s">
        <v>223</v>
      </c>
      <c r="D104" s="207" t="s">
        <v>200</v>
      </c>
      <c r="E104" s="207"/>
      <c r="F104" s="202" t="s">
        <v>198</v>
      </c>
      <c r="G104" s="202" t="s">
        <v>201</v>
      </c>
      <c r="H104" s="154" t="s">
        <v>26</v>
      </c>
      <c r="I104" s="154"/>
      <c r="J104" s="154"/>
      <c r="K104" s="154">
        <f t="shared" si="9"/>
        <v>0</v>
      </c>
      <c r="L104" s="154">
        <f t="shared" si="10"/>
        <v>0</v>
      </c>
      <c r="M104" s="235">
        <f>1000*L104/MAX(L102:L108)</f>
        <v>0</v>
      </c>
    </row>
    <row r="105" spans="1:13" ht="12.75">
      <c r="A105" s="94">
        <v>4</v>
      </c>
      <c r="B105" s="202">
        <v>11</v>
      </c>
      <c r="C105" s="229" t="s">
        <v>88</v>
      </c>
      <c r="D105" s="207" t="s">
        <v>87</v>
      </c>
      <c r="E105" s="207"/>
      <c r="F105" s="202" t="s">
        <v>158</v>
      </c>
      <c r="G105" s="202" t="s">
        <v>71</v>
      </c>
      <c r="H105" s="154"/>
      <c r="I105" s="154">
        <v>360</v>
      </c>
      <c r="J105" s="154">
        <v>100</v>
      </c>
      <c r="K105" s="154">
        <f t="shared" si="9"/>
        <v>0</v>
      </c>
      <c r="L105" s="154">
        <f t="shared" si="10"/>
        <v>460</v>
      </c>
      <c r="M105" s="235">
        <f>1000*L105/MAX(L102:L108)</f>
        <v>1000</v>
      </c>
    </row>
    <row r="106" spans="1:13" ht="12.75">
      <c r="A106" s="93">
        <v>5</v>
      </c>
      <c r="B106" s="202">
        <v>50</v>
      </c>
      <c r="C106" s="207" t="s">
        <v>73</v>
      </c>
      <c r="D106" s="207" t="s">
        <v>74</v>
      </c>
      <c r="E106" s="207"/>
      <c r="F106" s="202" t="s">
        <v>27</v>
      </c>
      <c r="G106" s="202" t="s">
        <v>289</v>
      </c>
      <c r="H106" s="154"/>
      <c r="I106" s="154">
        <v>348</v>
      </c>
      <c r="J106" s="154">
        <v>60</v>
      </c>
      <c r="K106" s="154">
        <f t="shared" si="9"/>
        <v>0</v>
      </c>
      <c r="L106" s="154">
        <f t="shared" si="10"/>
        <v>408</v>
      </c>
      <c r="M106" s="235">
        <f>1000*L106/MAX(L102:L108)</f>
        <v>886.9565217391304</v>
      </c>
    </row>
    <row r="107" spans="1:13" ht="12.75">
      <c r="A107" s="93">
        <v>6</v>
      </c>
      <c r="B107" s="202">
        <v>34</v>
      </c>
      <c r="C107" s="207" t="s">
        <v>77</v>
      </c>
      <c r="D107" s="207" t="s">
        <v>76</v>
      </c>
      <c r="E107" s="207"/>
      <c r="F107" s="202" t="s">
        <v>60</v>
      </c>
      <c r="G107" s="202">
        <v>10031</v>
      </c>
      <c r="H107" s="154"/>
      <c r="I107" s="154">
        <v>362</v>
      </c>
      <c r="J107" s="154">
        <v>90</v>
      </c>
      <c r="K107" s="154">
        <f t="shared" si="9"/>
        <v>2</v>
      </c>
      <c r="L107" s="154">
        <f t="shared" si="10"/>
        <v>448</v>
      </c>
      <c r="M107" s="235">
        <f>1000*L107/MAX(L102:L108)</f>
        <v>973.9130434782609</v>
      </c>
    </row>
    <row r="108" spans="1:13" ht="13.5" thickBot="1">
      <c r="A108" s="95">
        <v>7</v>
      </c>
      <c r="B108" s="205">
        <v>54</v>
      </c>
      <c r="C108" s="207" t="s">
        <v>72</v>
      </c>
      <c r="D108" s="208" t="s">
        <v>175</v>
      </c>
      <c r="E108" s="208"/>
      <c r="F108" s="205" t="s">
        <v>52</v>
      </c>
      <c r="G108" s="205" t="s">
        <v>66</v>
      </c>
      <c r="H108" s="156"/>
      <c r="I108" s="156">
        <v>243</v>
      </c>
      <c r="J108" s="156">
        <v>100</v>
      </c>
      <c r="K108" s="156">
        <f t="shared" si="9"/>
        <v>0</v>
      </c>
      <c r="L108" s="156">
        <f t="shared" si="10"/>
        <v>343</v>
      </c>
      <c r="M108" s="235">
        <f>1000*L108/MAX(L102:L108)</f>
        <v>745.6521739130435</v>
      </c>
    </row>
    <row r="109" spans="1:13" ht="13.5" thickBot="1">
      <c r="A109" s="96"/>
      <c r="B109" s="97"/>
      <c r="C109" s="97"/>
      <c r="D109" s="98"/>
      <c r="E109" s="98"/>
      <c r="F109" s="98"/>
      <c r="G109" s="98"/>
      <c r="H109" s="98"/>
      <c r="I109" s="99"/>
      <c r="J109" s="99"/>
      <c r="K109" s="100"/>
      <c r="L109" s="100"/>
      <c r="M109" s="96"/>
    </row>
    <row r="110" spans="1:13" ht="15">
      <c r="A110" s="77"/>
      <c r="B110" s="78"/>
      <c r="C110" s="242"/>
      <c r="D110" s="79" t="s">
        <v>43</v>
      </c>
      <c r="E110" s="146"/>
      <c r="F110" s="146"/>
      <c r="G110" s="146"/>
      <c r="H110" s="146"/>
      <c r="I110" s="80"/>
      <c r="J110" s="81"/>
      <c r="K110" s="81"/>
      <c r="L110" s="81"/>
      <c r="M110" s="81"/>
    </row>
    <row r="111" spans="1:13" ht="18.75" thickBot="1">
      <c r="A111" s="82" t="s">
        <v>44</v>
      </c>
      <c r="B111" s="83"/>
      <c r="C111" s="243"/>
      <c r="D111" s="84" t="s">
        <v>45</v>
      </c>
      <c r="E111" s="147"/>
      <c r="F111" s="147"/>
      <c r="G111" s="193"/>
      <c r="H111" s="147"/>
      <c r="I111" s="85"/>
      <c r="J111" s="81"/>
      <c r="K111" s="81"/>
      <c r="L111" s="81"/>
      <c r="M111" s="81"/>
    </row>
    <row r="112" spans="1:13" ht="13.5" thickBo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ht="18.75" thickBot="1">
      <c r="A113" s="86" t="s">
        <v>293</v>
      </c>
      <c r="B113" s="87"/>
      <c r="C113" s="244"/>
      <c r="D113" s="88" t="s">
        <v>51</v>
      </c>
      <c r="E113" s="88"/>
      <c r="F113" s="88"/>
      <c r="G113" s="88"/>
      <c r="H113" s="88"/>
      <c r="I113" s="211" t="s">
        <v>47</v>
      </c>
      <c r="J113" s="212"/>
      <c r="K113" s="213"/>
      <c r="L113" s="213"/>
      <c r="M113" s="214"/>
    </row>
    <row r="114" spans="1:13" ht="13.5" thickBot="1">
      <c r="A114" s="30" t="s">
        <v>5</v>
      </c>
      <c r="B114" s="225" t="s">
        <v>6</v>
      </c>
      <c r="C114" s="206" t="s">
        <v>80</v>
      </c>
      <c r="D114" s="30" t="s">
        <v>69</v>
      </c>
      <c r="E114" s="30"/>
      <c r="F114" s="106" t="s">
        <v>30</v>
      </c>
      <c r="G114" s="109" t="s">
        <v>159</v>
      </c>
      <c r="H114" s="210" t="s">
        <v>89</v>
      </c>
      <c r="I114" s="216" t="s">
        <v>48</v>
      </c>
      <c r="J114" s="217" t="s">
        <v>49</v>
      </c>
      <c r="K114" s="218" t="s">
        <v>50</v>
      </c>
      <c r="L114" s="218"/>
      <c r="M114" s="219" t="s">
        <v>287</v>
      </c>
    </row>
    <row r="115" spans="1:13" ht="13.5" thickBot="1">
      <c r="A115" s="123">
        <v>1</v>
      </c>
      <c r="B115" s="202">
        <v>35</v>
      </c>
      <c r="C115" s="207" t="s">
        <v>77</v>
      </c>
      <c r="D115" s="207" t="s">
        <v>247</v>
      </c>
      <c r="E115" s="207"/>
      <c r="F115" s="202" t="s">
        <v>60</v>
      </c>
      <c r="G115" s="202">
        <v>57714</v>
      </c>
      <c r="H115" s="154"/>
      <c r="I115" s="221">
        <v>186</v>
      </c>
      <c r="J115" s="221">
        <v>80</v>
      </c>
      <c r="K115" s="221">
        <f aca="true" t="shared" si="11" ref="K115:K122">IF(I115&gt;360,I115-360,0)</f>
        <v>0</v>
      </c>
      <c r="L115" s="221">
        <f aca="true" t="shared" si="12" ref="L115:L122">IF(I115&gt;=390,360-K115,IF(I115&lt;=360,I115+J115,360-K115+J115))</f>
        <v>266</v>
      </c>
      <c r="M115" s="234">
        <f>1000*L115/MAX(L115:L122)</f>
        <v>593.75</v>
      </c>
    </row>
    <row r="116" spans="1:13" ht="12.75">
      <c r="A116" s="93">
        <v>2</v>
      </c>
      <c r="B116" s="202">
        <v>36</v>
      </c>
      <c r="C116" s="269" t="s">
        <v>249</v>
      </c>
      <c r="D116" s="207" t="s">
        <v>251</v>
      </c>
      <c r="E116" s="207"/>
      <c r="F116" s="202" t="s">
        <v>60</v>
      </c>
      <c r="G116" s="202" t="s">
        <v>252</v>
      </c>
      <c r="H116" s="154"/>
      <c r="I116" s="154">
        <v>363</v>
      </c>
      <c r="J116" s="154">
        <v>90</v>
      </c>
      <c r="K116" s="154">
        <f t="shared" si="11"/>
        <v>3</v>
      </c>
      <c r="L116" s="154">
        <f t="shared" si="12"/>
        <v>447</v>
      </c>
      <c r="M116" s="235">
        <f>1000*L116/MAX(L115:L122)</f>
        <v>997.7678571428571</v>
      </c>
    </row>
    <row r="117" spans="1:13" ht="12.75">
      <c r="A117" s="93">
        <v>3</v>
      </c>
      <c r="B117" s="202">
        <v>3</v>
      </c>
      <c r="C117" s="207" t="s">
        <v>230</v>
      </c>
      <c r="D117" s="207" t="s">
        <v>229</v>
      </c>
      <c r="E117" s="207"/>
      <c r="F117" s="202" t="s">
        <v>198</v>
      </c>
      <c r="G117" s="202" t="s">
        <v>231</v>
      </c>
      <c r="H117" s="154"/>
      <c r="I117" s="154">
        <v>360</v>
      </c>
      <c r="J117" s="154">
        <v>50</v>
      </c>
      <c r="K117" s="154">
        <f t="shared" si="11"/>
        <v>0</v>
      </c>
      <c r="L117" s="154">
        <f t="shared" si="12"/>
        <v>410</v>
      </c>
      <c r="M117" s="235">
        <f>1000*L117/MAX(L115:L122)</f>
        <v>915.1785714285714</v>
      </c>
    </row>
    <row r="118" spans="1:13" ht="12.75">
      <c r="A118" s="94">
        <v>4</v>
      </c>
      <c r="B118" s="202">
        <v>41</v>
      </c>
      <c r="C118" s="207" t="s">
        <v>288</v>
      </c>
      <c r="D118" s="207" t="s">
        <v>263</v>
      </c>
      <c r="E118" s="207"/>
      <c r="F118" s="202" t="s">
        <v>67</v>
      </c>
      <c r="G118" s="202" t="s">
        <v>264</v>
      </c>
      <c r="H118" s="154"/>
      <c r="I118" s="154">
        <v>373</v>
      </c>
      <c r="J118" s="154">
        <v>0</v>
      </c>
      <c r="K118" s="154">
        <f t="shared" si="11"/>
        <v>13</v>
      </c>
      <c r="L118" s="154">
        <f t="shared" si="12"/>
        <v>347</v>
      </c>
      <c r="M118" s="235">
        <f>1000*L118/MAX(L115:L122)</f>
        <v>774.5535714285714</v>
      </c>
    </row>
    <row r="119" spans="1:13" ht="12.75">
      <c r="A119" s="94">
        <v>5</v>
      </c>
      <c r="B119" s="202">
        <v>19</v>
      </c>
      <c r="C119" s="207" t="s">
        <v>86</v>
      </c>
      <c r="D119" s="207" t="s">
        <v>85</v>
      </c>
      <c r="E119" s="207"/>
      <c r="F119" s="202" t="s">
        <v>16</v>
      </c>
      <c r="G119" s="202" t="s">
        <v>172</v>
      </c>
      <c r="H119" s="154"/>
      <c r="I119" s="154">
        <v>358</v>
      </c>
      <c r="J119" s="154">
        <v>90</v>
      </c>
      <c r="K119" s="154">
        <f t="shared" si="11"/>
        <v>0</v>
      </c>
      <c r="L119" s="154">
        <f t="shared" si="12"/>
        <v>448</v>
      </c>
      <c r="M119" s="235">
        <f>1000*L119/MAX(L115:L122)</f>
        <v>1000</v>
      </c>
    </row>
    <row r="120" spans="1:13" ht="12.75">
      <c r="A120" s="93">
        <v>6</v>
      </c>
      <c r="B120" s="202">
        <v>20</v>
      </c>
      <c r="C120" s="207" t="s">
        <v>112</v>
      </c>
      <c r="D120" s="207" t="s">
        <v>98</v>
      </c>
      <c r="E120" s="207"/>
      <c r="F120" s="202" t="s">
        <v>34</v>
      </c>
      <c r="G120" s="202" t="s">
        <v>94</v>
      </c>
      <c r="H120" s="154"/>
      <c r="I120" s="154">
        <v>359</v>
      </c>
      <c r="J120" s="154">
        <v>80</v>
      </c>
      <c r="K120" s="154">
        <f t="shared" si="11"/>
        <v>0</v>
      </c>
      <c r="L120" s="154">
        <f t="shared" si="12"/>
        <v>439</v>
      </c>
      <c r="M120" s="235">
        <f>1000*L120/MAX(L115:L122)</f>
        <v>979.9107142857143</v>
      </c>
    </row>
    <row r="121" spans="1:13" ht="12.75">
      <c r="A121" s="93">
        <v>7</v>
      </c>
      <c r="B121" s="202">
        <v>57</v>
      </c>
      <c r="C121" s="207" t="s">
        <v>361</v>
      </c>
      <c r="D121" s="207" t="s">
        <v>128</v>
      </c>
      <c r="E121" s="207"/>
      <c r="F121" s="202" t="s">
        <v>27</v>
      </c>
      <c r="G121" s="202" t="s">
        <v>290</v>
      </c>
      <c r="H121" s="154"/>
      <c r="I121" s="154">
        <v>0</v>
      </c>
      <c r="J121" s="154">
        <v>0</v>
      </c>
      <c r="K121" s="154">
        <f t="shared" si="11"/>
        <v>0</v>
      </c>
      <c r="L121" s="154">
        <f t="shared" si="12"/>
        <v>0</v>
      </c>
      <c r="M121" s="235">
        <f>1000*L121/MAX(L115:L122)</f>
        <v>0</v>
      </c>
    </row>
    <row r="122" spans="1:13" ht="13.5" thickBot="1">
      <c r="A122" s="222">
        <v>8</v>
      </c>
      <c r="B122" s="230">
        <v>55</v>
      </c>
      <c r="C122" s="207" t="s">
        <v>167</v>
      </c>
      <c r="D122" s="231" t="s">
        <v>102</v>
      </c>
      <c r="E122" s="231"/>
      <c r="F122" s="230" t="s">
        <v>52</v>
      </c>
      <c r="G122" s="230" t="s">
        <v>168</v>
      </c>
      <c r="H122" s="232"/>
      <c r="I122" s="232">
        <v>362</v>
      </c>
      <c r="J122" s="232">
        <v>70</v>
      </c>
      <c r="K122" s="232">
        <f t="shared" si="11"/>
        <v>2</v>
      </c>
      <c r="L122" s="232">
        <f t="shared" si="12"/>
        <v>428</v>
      </c>
      <c r="M122" s="234">
        <f>1000*L122/MAX(L115:L122)</f>
        <v>955.3571428571429</v>
      </c>
    </row>
    <row r="123" spans="1:13" ht="15.75" thickBot="1">
      <c r="A123" s="150"/>
      <c r="B123" s="81"/>
      <c r="C123" s="81"/>
      <c r="D123" s="151"/>
      <c r="E123" s="151"/>
      <c r="F123" s="151"/>
      <c r="G123" s="151"/>
      <c r="H123" s="151"/>
      <c r="I123" s="152"/>
      <c r="J123" s="81"/>
      <c r="K123" s="81"/>
      <c r="L123" s="81"/>
      <c r="M123" s="81"/>
    </row>
    <row r="124" spans="1:13" ht="18.75">
      <c r="A124" s="77"/>
      <c r="B124" s="78"/>
      <c r="C124" s="242"/>
      <c r="D124" s="79" t="s">
        <v>43</v>
      </c>
      <c r="E124" s="146"/>
      <c r="F124" s="146"/>
      <c r="G124" s="146"/>
      <c r="H124" s="146"/>
      <c r="I124" s="80"/>
      <c r="J124" s="99"/>
      <c r="K124" s="74"/>
      <c r="L124" s="75"/>
      <c r="M124" s="64"/>
    </row>
    <row r="125" spans="1:13" ht="19.5" thickBot="1">
      <c r="A125" s="82" t="s">
        <v>44</v>
      </c>
      <c r="B125" s="83"/>
      <c r="C125" s="243"/>
      <c r="D125" s="84" t="s">
        <v>45</v>
      </c>
      <c r="E125" s="147"/>
      <c r="F125" s="147"/>
      <c r="G125" s="193"/>
      <c r="H125" s="147"/>
      <c r="I125" s="85"/>
      <c r="J125" s="99"/>
      <c r="K125" s="74"/>
      <c r="L125" s="75"/>
      <c r="M125" s="64"/>
    </row>
    <row r="126" spans="1:13" ht="18.75" thickBot="1">
      <c r="A126" s="86" t="s">
        <v>41</v>
      </c>
      <c r="B126" s="87"/>
      <c r="C126" s="244"/>
      <c r="D126" s="88"/>
      <c r="E126" s="88"/>
      <c r="F126" s="88"/>
      <c r="G126" s="88"/>
      <c r="H126" s="88"/>
      <c r="I126" s="101" t="s">
        <v>47</v>
      </c>
      <c r="J126" s="212"/>
      <c r="K126" s="213"/>
      <c r="L126" s="213"/>
      <c r="M126" s="213"/>
    </row>
    <row r="127" spans="1:13" ht="13.5" thickBot="1">
      <c r="A127" s="30" t="s">
        <v>5</v>
      </c>
      <c r="B127" s="225" t="s">
        <v>6</v>
      </c>
      <c r="C127" s="206" t="s">
        <v>80</v>
      </c>
      <c r="D127" s="30" t="s">
        <v>69</v>
      </c>
      <c r="E127" s="30"/>
      <c r="F127" s="106" t="s">
        <v>30</v>
      </c>
      <c r="G127" s="109" t="s">
        <v>159</v>
      </c>
      <c r="H127" s="210" t="s">
        <v>89</v>
      </c>
      <c r="I127" s="220" t="s">
        <v>48</v>
      </c>
      <c r="J127" s="220" t="s">
        <v>49</v>
      </c>
      <c r="K127" s="209" t="s">
        <v>50</v>
      </c>
      <c r="L127" s="209"/>
      <c r="M127" s="227" t="s">
        <v>287</v>
      </c>
    </row>
    <row r="128" spans="1:13" ht="12.75">
      <c r="A128" s="123">
        <v>1</v>
      </c>
      <c r="B128" s="202">
        <v>36</v>
      </c>
      <c r="C128" s="269" t="s">
        <v>249</v>
      </c>
      <c r="D128" s="207" t="s">
        <v>251</v>
      </c>
      <c r="E128" s="207"/>
      <c r="F128" s="202" t="s">
        <v>60</v>
      </c>
      <c r="G128" s="202" t="s">
        <v>252</v>
      </c>
      <c r="H128" s="173"/>
      <c r="I128" s="153">
        <v>361</v>
      </c>
      <c r="J128" s="89">
        <v>100</v>
      </c>
      <c r="K128" s="139">
        <f>IF(I128&gt;360,I128-360,0)</f>
        <v>1</v>
      </c>
      <c r="L128" s="137">
        <f>IF(I128&gt;=390,360-K128,IF(I128&lt;=360,I128+J128,360-K128+J128))</f>
        <v>459</v>
      </c>
      <c r="M128" s="234">
        <f>1000*L128/MAX(L128:L132)</f>
        <v>1000</v>
      </c>
    </row>
    <row r="129" spans="1:13" ht="12.75">
      <c r="A129" s="93">
        <v>2</v>
      </c>
      <c r="B129" s="202">
        <v>19</v>
      </c>
      <c r="C129" s="207" t="s">
        <v>86</v>
      </c>
      <c r="D129" s="207" t="s">
        <v>85</v>
      </c>
      <c r="E129" s="207"/>
      <c r="F129" s="202" t="s">
        <v>16</v>
      </c>
      <c r="G129" s="202" t="s">
        <v>172</v>
      </c>
      <c r="H129" s="158"/>
      <c r="I129" s="154">
        <v>363</v>
      </c>
      <c r="J129" s="155">
        <v>100</v>
      </c>
      <c r="K129" s="135">
        <f>IF(I129&gt;360,I129-360,0)</f>
        <v>3</v>
      </c>
      <c r="L129" s="138">
        <f>IF(I129&gt;=390,360-K129,IF(I129&lt;=360,I129+J129,360-K129+J129))</f>
        <v>457</v>
      </c>
      <c r="M129" s="235">
        <f>1000*L129/MAX(L128:L132)</f>
        <v>995.6427015250545</v>
      </c>
    </row>
    <row r="130" spans="1:13" ht="12.75">
      <c r="A130" s="93">
        <v>3</v>
      </c>
      <c r="B130" s="202">
        <v>20</v>
      </c>
      <c r="C130" s="207" t="s">
        <v>112</v>
      </c>
      <c r="D130" s="207" t="s">
        <v>98</v>
      </c>
      <c r="E130" s="207"/>
      <c r="F130" s="202" t="s">
        <v>34</v>
      </c>
      <c r="G130" s="202" t="s">
        <v>94</v>
      </c>
      <c r="H130" s="158"/>
      <c r="I130" s="154">
        <v>356</v>
      </c>
      <c r="J130" s="155">
        <v>100</v>
      </c>
      <c r="K130" s="135">
        <f>IF(I130&gt;360,I130-360,0)</f>
        <v>0</v>
      </c>
      <c r="L130" s="138">
        <f>IF(I130&gt;=390,360-K130,IF(I130&lt;=360,I130+J130,360-K130+J130))</f>
        <v>456</v>
      </c>
      <c r="M130" s="235">
        <f>1000*L130/MAX(L128:L132)</f>
        <v>993.4640522875817</v>
      </c>
    </row>
    <row r="131" spans="1:13" ht="12.75">
      <c r="A131" s="94">
        <v>4</v>
      </c>
      <c r="B131" s="202">
        <v>23</v>
      </c>
      <c r="C131" s="207" t="s">
        <v>110</v>
      </c>
      <c r="D131" s="207" t="s">
        <v>109</v>
      </c>
      <c r="E131" s="207"/>
      <c r="F131" s="202" t="s">
        <v>34</v>
      </c>
      <c r="G131" s="202" t="s">
        <v>111</v>
      </c>
      <c r="H131" s="158"/>
      <c r="I131" s="154">
        <v>363</v>
      </c>
      <c r="J131" s="155">
        <v>100</v>
      </c>
      <c r="K131" s="135">
        <f>IF(I131&gt;360,I131-360,0)</f>
        <v>3</v>
      </c>
      <c r="L131" s="138">
        <f>IF(I131&gt;=390,360-K131,IF(I131&lt;=360,I131+J131,360-K131+J131))</f>
        <v>457</v>
      </c>
      <c r="M131" s="235">
        <f>1000*L131/MAX(L128:L132)</f>
        <v>995.6427015250545</v>
      </c>
    </row>
    <row r="132" spans="1:13" ht="12.75">
      <c r="A132" s="93">
        <v>5</v>
      </c>
      <c r="B132" s="202">
        <v>34</v>
      </c>
      <c r="C132" s="207" t="s">
        <v>77</v>
      </c>
      <c r="D132" s="207" t="s">
        <v>76</v>
      </c>
      <c r="E132" s="207"/>
      <c r="F132" s="202" t="s">
        <v>60</v>
      </c>
      <c r="G132" s="202">
        <v>10031</v>
      </c>
      <c r="H132" s="158"/>
      <c r="I132" s="154">
        <v>363</v>
      </c>
      <c r="J132" s="155">
        <v>70</v>
      </c>
      <c r="K132" s="135">
        <f>IF(I132&gt;360,I132-360,0)</f>
        <v>3</v>
      </c>
      <c r="L132" s="138">
        <f>IF(I132&gt;=390,360-K132,IF(I132&lt;=360,I132+J132,360-K132+J132))</f>
        <v>427</v>
      </c>
      <c r="M132" s="235">
        <f>1000*L132/MAX(L128:L132)</f>
        <v>930.2832244008714</v>
      </c>
    </row>
  </sheetData>
  <sheetProtection/>
  <mergeCells count="1">
    <mergeCell ref="Q16:W16"/>
  </mergeCells>
  <hyperlinks>
    <hyperlink ref="A5" r:id="rId1" display="../36 Pokal/www.komarov.vesolje.net"/>
  </hyperlinks>
  <printOptions/>
  <pageMargins left="0.2362204724409449" right="0.2362204724409449" top="0.7480314960629921" bottom="0" header="0.31496062992125984" footer="0.31496062992125984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7">
      <selection activeCell="R34" sqref="R34"/>
    </sheetView>
  </sheetViews>
  <sheetFormatPr defaultColWidth="9.140625" defaultRowHeight="12.75"/>
  <cols>
    <col min="1" max="1" width="7.140625" style="0" customWidth="1"/>
    <col min="2" max="2" width="5.57421875" style="0" bestFit="1" customWidth="1"/>
    <col min="3" max="3" width="13.421875" style="0" bestFit="1" customWidth="1"/>
    <col min="4" max="4" width="10.57421875" style="0" bestFit="1" customWidth="1"/>
    <col min="5" max="5" width="6.140625" style="0" bestFit="1" customWidth="1"/>
    <col min="6" max="6" width="8.7109375" style="0" bestFit="1" customWidth="1"/>
    <col min="7" max="7" width="12.140625" style="0" bestFit="1" customWidth="1"/>
    <col min="8" max="10" width="5.28125" style="0" customWidth="1"/>
    <col min="11" max="11" width="6.8515625" style="0" customWidth="1"/>
    <col min="12" max="12" width="0" style="0" hidden="1" customWidth="1"/>
  </cols>
  <sheetData>
    <row r="1" ht="17.25">
      <c r="A1" s="2" t="s">
        <v>232</v>
      </c>
    </row>
    <row r="2" ht="12.75">
      <c r="A2" s="1" t="s">
        <v>3</v>
      </c>
    </row>
    <row r="3" ht="12.75">
      <c r="A3" s="1" t="s">
        <v>4</v>
      </c>
    </row>
    <row r="4" ht="12.75">
      <c r="A4" s="1" t="s">
        <v>233</v>
      </c>
    </row>
    <row r="5" ht="12.75">
      <c r="A5" s="149" t="s">
        <v>25</v>
      </c>
    </row>
    <row r="6" spans="1:7" ht="12.75">
      <c r="A6" s="24"/>
      <c r="B6" s="12"/>
      <c r="C6" s="12"/>
      <c r="D6" s="12"/>
      <c r="E6" s="12"/>
      <c r="F6" s="12"/>
      <c r="G6" s="12"/>
    </row>
    <row r="7" spans="1:7" ht="12.75">
      <c r="A7" s="24"/>
      <c r="B7" s="12"/>
      <c r="C7" s="12"/>
      <c r="D7" s="12"/>
      <c r="E7" s="12"/>
      <c r="F7" s="12"/>
      <c r="G7" s="12"/>
    </row>
    <row r="8" spans="1:7" ht="22.5">
      <c r="A8" s="24"/>
      <c r="B8" s="12"/>
      <c r="E8" s="249" t="s">
        <v>59</v>
      </c>
      <c r="F8" s="249"/>
      <c r="G8" s="249"/>
    </row>
    <row r="9" spans="1:16" ht="23.25" thickBot="1">
      <c r="A9" s="24"/>
      <c r="B9" s="12"/>
      <c r="C9" s="12"/>
      <c r="D9" s="6"/>
      <c r="E9" s="6"/>
      <c r="P9" s="121"/>
    </row>
    <row r="10" spans="1:12" ht="13.5" thickBot="1">
      <c r="A10" s="28" t="s">
        <v>93</v>
      </c>
      <c r="B10" s="28" t="s">
        <v>6</v>
      </c>
      <c r="C10" s="28" t="s">
        <v>80</v>
      </c>
      <c r="D10" s="28" t="s">
        <v>79</v>
      </c>
      <c r="E10" s="28" t="s">
        <v>225</v>
      </c>
      <c r="F10" s="28" t="s">
        <v>30</v>
      </c>
      <c r="G10" s="106" t="s">
        <v>159</v>
      </c>
      <c r="H10" s="28" t="s">
        <v>0</v>
      </c>
      <c r="I10" s="28" t="s">
        <v>1</v>
      </c>
      <c r="J10" s="28" t="s">
        <v>2</v>
      </c>
      <c r="K10" s="28" t="s">
        <v>24</v>
      </c>
      <c r="L10" s="37" t="s">
        <v>29</v>
      </c>
    </row>
    <row r="11" spans="1:12" ht="13.5" thickBot="1">
      <c r="A11" s="182">
        <v>1</v>
      </c>
      <c r="B11" s="272">
        <v>17</v>
      </c>
      <c r="C11" s="273" t="s">
        <v>211</v>
      </c>
      <c r="D11" s="273" t="s">
        <v>210</v>
      </c>
      <c r="E11" s="272">
        <v>20747</v>
      </c>
      <c r="F11" s="273" t="s">
        <v>213</v>
      </c>
      <c r="G11" s="273" t="s">
        <v>212</v>
      </c>
      <c r="H11" s="274">
        <v>180</v>
      </c>
      <c r="I11" s="274">
        <v>180</v>
      </c>
      <c r="J11" s="274">
        <v>174</v>
      </c>
      <c r="K11" s="170">
        <f>SUM(H11:J11)</f>
        <v>534</v>
      </c>
      <c r="L11" s="37" t="e">
        <f>100*((K11/540)+(LOG(#REF!)/10-LOG(A11)/10))</f>
        <v>#REF!</v>
      </c>
    </row>
    <row r="12" spans="1:12" ht="12.75">
      <c r="A12" s="183">
        <v>2</v>
      </c>
      <c r="B12" s="250">
        <v>20</v>
      </c>
      <c r="C12" s="197" t="s">
        <v>112</v>
      </c>
      <c r="D12" s="197" t="s">
        <v>98</v>
      </c>
      <c r="E12" s="250">
        <v>23406</v>
      </c>
      <c r="F12" s="197" t="s">
        <v>34</v>
      </c>
      <c r="G12" s="197" t="s">
        <v>94</v>
      </c>
      <c r="H12" s="196">
        <v>180</v>
      </c>
      <c r="I12" s="196">
        <v>180</v>
      </c>
      <c r="J12" s="196">
        <v>145</v>
      </c>
      <c r="K12" s="171">
        <f>SUM(H12:J12)</f>
        <v>505</v>
      </c>
      <c r="L12" s="40"/>
    </row>
    <row r="13" spans="1:12" ht="12.75">
      <c r="A13" s="183">
        <v>3</v>
      </c>
      <c r="B13" s="250">
        <v>16</v>
      </c>
      <c r="C13" s="197" t="s">
        <v>117</v>
      </c>
      <c r="D13" s="197" t="s">
        <v>116</v>
      </c>
      <c r="E13" s="250">
        <v>69149</v>
      </c>
      <c r="F13" s="197" t="s">
        <v>54</v>
      </c>
      <c r="G13" s="197" t="s">
        <v>55</v>
      </c>
      <c r="H13" s="196">
        <v>177</v>
      </c>
      <c r="I13" s="196">
        <v>131</v>
      </c>
      <c r="J13" s="196">
        <v>180</v>
      </c>
      <c r="K13" s="171">
        <f>SUM(H13:J13)</f>
        <v>488</v>
      </c>
      <c r="L13" s="180" t="e">
        <f>100*((K13/540)+(LOG(#REF!)/10-LOG(A13)/10))</f>
        <v>#REF!</v>
      </c>
    </row>
    <row r="14" spans="1:12" ht="12.75">
      <c r="A14" s="184">
        <v>4</v>
      </c>
      <c r="B14" s="250">
        <v>5</v>
      </c>
      <c r="C14" s="197" t="s">
        <v>115</v>
      </c>
      <c r="D14" s="197" t="s">
        <v>101</v>
      </c>
      <c r="E14" s="250" t="s">
        <v>335</v>
      </c>
      <c r="F14" s="197" t="s">
        <v>158</v>
      </c>
      <c r="G14" s="197" t="s">
        <v>275</v>
      </c>
      <c r="H14" s="196">
        <v>180</v>
      </c>
      <c r="I14" s="196">
        <v>120</v>
      </c>
      <c r="J14" s="196">
        <v>180</v>
      </c>
      <c r="K14" s="181">
        <f>SUM(H14:J14)</f>
        <v>480</v>
      </c>
      <c r="L14" s="41" t="e">
        <f>100*((K14/540)+(LOG(#REF!)/10-LOG(A14)/10))</f>
        <v>#REF!</v>
      </c>
    </row>
    <row r="15" spans="1:12" ht="12.75">
      <c r="A15" s="184" t="s">
        <v>205</v>
      </c>
      <c r="B15" s="250">
        <v>13</v>
      </c>
      <c r="C15" s="197" t="s">
        <v>122</v>
      </c>
      <c r="D15" s="197" t="s">
        <v>99</v>
      </c>
      <c r="E15" s="250" t="s">
        <v>336</v>
      </c>
      <c r="F15" s="197" t="s">
        <v>158</v>
      </c>
      <c r="G15" s="197" t="s">
        <v>294</v>
      </c>
      <c r="H15" s="196">
        <v>180</v>
      </c>
      <c r="I15" s="196">
        <v>180</v>
      </c>
      <c r="J15" s="196">
        <v>109</v>
      </c>
      <c r="K15" s="181">
        <f aca="true" t="shared" si="0" ref="K15:K49">SUM(H15:J15)</f>
        <v>469</v>
      </c>
      <c r="L15" s="41" t="e">
        <f>100*((K15/540)+(LOG(#REF!)/10-LOG(A15)/10))</f>
        <v>#REF!</v>
      </c>
    </row>
    <row r="16" spans="1:12" ht="12.75">
      <c r="A16" s="186" t="s">
        <v>206</v>
      </c>
      <c r="B16" s="250">
        <v>3</v>
      </c>
      <c r="C16" s="197" t="s">
        <v>230</v>
      </c>
      <c r="D16" s="197" t="s">
        <v>229</v>
      </c>
      <c r="E16" s="250">
        <v>76174</v>
      </c>
      <c r="F16" s="197" t="s">
        <v>198</v>
      </c>
      <c r="G16" s="197" t="s">
        <v>231</v>
      </c>
      <c r="H16" s="240">
        <v>180</v>
      </c>
      <c r="I16" s="240">
        <v>108</v>
      </c>
      <c r="J16" s="240">
        <v>180</v>
      </c>
      <c r="K16" s="181">
        <f t="shared" si="0"/>
        <v>468</v>
      </c>
      <c r="L16" s="41" t="e">
        <f>100*((K16/540)+(LOG(#REF!)/10-LOG(A16)/10))</f>
        <v>#REF!</v>
      </c>
    </row>
    <row r="17" spans="1:12" ht="12.75">
      <c r="A17" s="186" t="s">
        <v>207</v>
      </c>
      <c r="B17" s="250">
        <v>9</v>
      </c>
      <c r="C17" s="197" t="s">
        <v>114</v>
      </c>
      <c r="D17" s="197" t="s">
        <v>100</v>
      </c>
      <c r="E17" s="250">
        <v>16042</v>
      </c>
      <c r="F17" s="197" t="s">
        <v>158</v>
      </c>
      <c r="G17" s="197" t="s">
        <v>202</v>
      </c>
      <c r="H17" s="196">
        <v>180</v>
      </c>
      <c r="I17" s="196">
        <v>122</v>
      </c>
      <c r="J17" s="196">
        <v>138</v>
      </c>
      <c r="K17" s="181">
        <f t="shared" si="0"/>
        <v>440</v>
      </c>
      <c r="L17" s="41" t="e">
        <f>100*((K17/540)+(LOG(#REF!)/10-LOG(A17)/10))</f>
        <v>#REF!</v>
      </c>
    </row>
    <row r="18" spans="1:12" ht="12.75">
      <c r="A18" s="184" t="s">
        <v>192</v>
      </c>
      <c r="B18" s="250">
        <v>15</v>
      </c>
      <c r="C18" s="197" t="s">
        <v>123</v>
      </c>
      <c r="D18" s="197" t="s">
        <v>107</v>
      </c>
      <c r="E18" s="250">
        <v>29741</v>
      </c>
      <c r="F18" s="197" t="s">
        <v>54</v>
      </c>
      <c r="G18" s="197" t="s">
        <v>97</v>
      </c>
      <c r="H18" s="196">
        <v>180</v>
      </c>
      <c r="I18" s="196">
        <v>85</v>
      </c>
      <c r="J18" s="196">
        <v>172</v>
      </c>
      <c r="K18" s="181">
        <f t="shared" si="0"/>
        <v>437</v>
      </c>
      <c r="L18" s="41" t="e">
        <f>100*((K18/540)+(LOG(#REF!)/10-LOG(A18)/10))</f>
        <v>#REF!</v>
      </c>
    </row>
    <row r="19" spans="1:12" ht="12.75">
      <c r="A19" s="184">
        <v>9</v>
      </c>
      <c r="B19" s="250">
        <v>48</v>
      </c>
      <c r="C19" s="197" t="s">
        <v>134</v>
      </c>
      <c r="D19" s="197" t="s">
        <v>133</v>
      </c>
      <c r="E19" s="250">
        <v>68469</v>
      </c>
      <c r="F19" s="197" t="s">
        <v>27</v>
      </c>
      <c r="G19" s="197" t="s">
        <v>309</v>
      </c>
      <c r="H19" s="196">
        <v>180</v>
      </c>
      <c r="I19" s="196">
        <v>94</v>
      </c>
      <c r="J19" s="196">
        <v>122</v>
      </c>
      <c r="K19" s="181">
        <f t="shared" si="0"/>
        <v>396</v>
      </c>
      <c r="L19" s="41"/>
    </row>
    <row r="20" spans="1:12" ht="12.75">
      <c r="A20" s="186" t="s">
        <v>329</v>
      </c>
      <c r="B20" s="250">
        <v>1</v>
      </c>
      <c r="C20" s="197" t="s">
        <v>223</v>
      </c>
      <c r="D20" s="197" t="s">
        <v>200</v>
      </c>
      <c r="E20" s="250">
        <v>85413</v>
      </c>
      <c r="F20" s="197" t="s">
        <v>198</v>
      </c>
      <c r="G20" s="197" t="s">
        <v>201</v>
      </c>
      <c r="H20" s="196">
        <v>149</v>
      </c>
      <c r="I20" s="196">
        <v>105</v>
      </c>
      <c r="J20" s="196">
        <v>128</v>
      </c>
      <c r="K20" s="181">
        <f t="shared" si="0"/>
        <v>382</v>
      </c>
      <c r="L20" s="41" t="e">
        <f>100*((K20/540)+(LOG(#REF!)/10-LOG(A20)/10))</f>
        <v>#REF!</v>
      </c>
    </row>
    <row r="21" spans="1:12" ht="12.75">
      <c r="A21" s="186" t="s">
        <v>329</v>
      </c>
      <c r="B21" s="250">
        <v>44</v>
      </c>
      <c r="C21" s="197" t="s">
        <v>177</v>
      </c>
      <c r="D21" s="197" t="s">
        <v>84</v>
      </c>
      <c r="E21" s="250">
        <v>24594</v>
      </c>
      <c r="F21" s="197" t="s">
        <v>67</v>
      </c>
      <c r="G21" s="197" t="s">
        <v>171</v>
      </c>
      <c r="H21" s="196">
        <v>180</v>
      </c>
      <c r="I21" s="196">
        <v>97</v>
      </c>
      <c r="J21" s="196">
        <v>105</v>
      </c>
      <c r="K21" s="181">
        <f t="shared" si="0"/>
        <v>382</v>
      </c>
      <c r="L21" s="41" t="e">
        <f>100*((K21/540)+(LOG(#REF!)/10-LOG(A21)/10))</f>
        <v>#REF!</v>
      </c>
    </row>
    <row r="22" spans="1:12" ht="12.75">
      <c r="A22" s="184" t="s">
        <v>148</v>
      </c>
      <c r="B22" s="250">
        <v>21</v>
      </c>
      <c r="C22" s="197" t="s">
        <v>242</v>
      </c>
      <c r="D22" s="197" t="s">
        <v>351</v>
      </c>
      <c r="E22" s="250">
        <v>93516</v>
      </c>
      <c r="F22" s="197" t="s">
        <v>34</v>
      </c>
      <c r="G22" s="197" t="s">
        <v>243</v>
      </c>
      <c r="H22" s="196">
        <v>138</v>
      </c>
      <c r="I22" s="196">
        <v>86</v>
      </c>
      <c r="J22" s="196">
        <v>152</v>
      </c>
      <c r="K22" s="181">
        <f t="shared" si="0"/>
        <v>376</v>
      </c>
      <c r="L22" s="41" t="e">
        <f>100*((K22/540)+(LOG(#REF!)/10-LOG(A22)/10))</f>
        <v>#REF!</v>
      </c>
    </row>
    <row r="23" spans="1:12" ht="12.75">
      <c r="A23" s="184" t="s">
        <v>149</v>
      </c>
      <c r="B23" s="250">
        <v>56</v>
      </c>
      <c r="C23" s="197" t="s">
        <v>126</v>
      </c>
      <c r="D23" s="197" t="s">
        <v>125</v>
      </c>
      <c r="E23" s="250">
        <v>24373</v>
      </c>
      <c r="F23" s="197" t="s">
        <v>27</v>
      </c>
      <c r="G23" s="197" t="s">
        <v>295</v>
      </c>
      <c r="H23" s="196">
        <v>180</v>
      </c>
      <c r="I23" s="196">
        <v>180</v>
      </c>
      <c r="J23" s="196">
        <v>0</v>
      </c>
      <c r="K23" s="181">
        <f t="shared" si="0"/>
        <v>360</v>
      </c>
      <c r="L23" s="41" t="e">
        <f>100*((K23/540)+(LOG(#REF!)/10-LOG(A23)/10))</f>
        <v>#REF!</v>
      </c>
    </row>
    <row r="24" spans="1:12" ht="12.75">
      <c r="A24" s="184" t="s">
        <v>150</v>
      </c>
      <c r="B24" s="250">
        <v>62</v>
      </c>
      <c r="C24" s="197" t="s">
        <v>299</v>
      </c>
      <c r="D24" s="197" t="s">
        <v>298</v>
      </c>
      <c r="E24" s="250">
        <v>62130</v>
      </c>
      <c r="F24" s="197" t="s">
        <v>300</v>
      </c>
      <c r="G24" s="197" t="s">
        <v>301</v>
      </c>
      <c r="H24" s="196">
        <v>180</v>
      </c>
      <c r="I24" s="196">
        <v>101</v>
      </c>
      <c r="J24" s="196">
        <v>65</v>
      </c>
      <c r="K24" s="181">
        <f t="shared" si="0"/>
        <v>346</v>
      </c>
      <c r="L24" s="41" t="e">
        <f>100*((K24/540)+(LOG(#REF!)/10-LOG(A24)/10))</f>
        <v>#REF!</v>
      </c>
    </row>
    <row r="25" spans="1:12" ht="12.75">
      <c r="A25" s="184" t="s">
        <v>151</v>
      </c>
      <c r="B25" s="250">
        <v>45</v>
      </c>
      <c r="C25" s="197" t="s">
        <v>258</v>
      </c>
      <c r="D25" s="197" t="s">
        <v>84</v>
      </c>
      <c r="E25" s="250">
        <v>24604</v>
      </c>
      <c r="F25" s="197" t="s">
        <v>67</v>
      </c>
      <c r="G25" s="197" t="s">
        <v>259</v>
      </c>
      <c r="H25" s="196">
        <v>163</v>
      </c>
      <c r="I25" s="196">
        <v>180</v>
      </c>
      <c r="J25" s="196">
        <v>0</v>
      </c>
      <c r="K25" s="181">
        <f t="shared" si="0"/>
        <v>343</v>
      </c>
      <c r="L25" s="45" t="e">
        <f>100*((K25/540)+(LOG(#REF!)/10-LOG(A25)/10))</f>
        <v>#REF!</v>
      </c>
    </row>
    <row r="26" spans="1:12" ht="12.75">
      <c r="A26" s="184" t="s">
        <v>152</v>
      </c>
      <c r="B26" s="250">
        <v>54</v>
      </c>
      <c r="C26" s="197" t="s">
        <v>72</v>
      </c>
      <c r="D26" s="197" t="s">
        <v>175</v>
      </c>
      <c r="E26" s="250">
        <v>31096</v>
      </c>
      <c r="F26" s="197" t="s">
        <v>52</v>
      </c>
      <c r="G26" s="197" t="s">
        <v>66</v>
      </c>
      <c r="H26" s="196">
        <v>131</v>
      </c>
      <c r="I26" s="196">
        <v>116</v>
      </c>
      <c r="J26" s="196">
        <v>95</v>
      </c>
      <c r="K26" s="181">
        <f t="shared" si="0"/>
        <v>342</v>
      </c>
      <c r="L26" s="45" t="e">
        <f>100*((K26/540)+(LOG(#REF!)/10-LOG(A26)/10))</f>
        <v>#REF!</v>
      </c>
    </row>
    <row r="27" spans="1:11" ht="12.75">
      <c r="A27" s="184" t="s">
        <v>153</v>
      </c>
      <c r="B27" s="250">
        <v>4</v>
      </c>
      <c r="C27" s="197" t="s">
        <v>124</v>
      </c>
      <c r="D27" s="197" t="s">
        <v>199</v>
      </c>
      <c r="E27" s="250">
        <v>76176</v>
      </c>
      <c r="F27" s="197" t="s">
        <v>198</v>
      </c>
      <c r="G27" s="197" t="s">
        <v>95</v>
      </c>
      <c r="H27" s="196">
        <v>126</v>
      </c>
      <c r="I27" s="196">
        <v>89</v>
      </c>
      <c r="J27" s="196">
        <v>122</v>
      </c>
      <c r="K27" s="181">
        <f t="shared" si="0"/>
        <v>337</v>
      </c>
    </row>
    <row r="28" spans="1:11" ht="12.75">
      <c r="A28" s="184" t="s">
        <v>154</v>
      </c>
      <c r="B28" s="250">
        <v>61</v>
      </c>
      <c r="C28" s="197" t="s">
        <v>118</v>
      </c>
      <c r="D28" s="197" t="s">
        <v>104</v>
      </c>
      <c r="E28" s="250">
        <v>17072</v>
      </c>
      <c r="F28" s="197" t="s">
        <v>52</v>
      </c>
      <c r="G28" s="197" t="s">
        <v>160</v>
      </c>
      <c r="H28" s="240">
        <v>180</v>
      </c>
      <c r="I28" s="240">
        <v>60</v>
      </c>
      <c r="J28" s="240">
        <v>96</v>
      </c>
      <c r="K28" s="181">
        <f t="shared" si="0"/>
        <v>336</v>
      </c>
    </row>
    <row r="29" spans="1:11" ht="12.75">
      <c r="A29" s="184" t="s">
        <v>178</v>
      </c>
      <c r="B29" s="250">
        <v>47</v>
      </c>
      <c r="C29" s="197" t="s">
        <v>285</v>
      </c>
      <c r="D29" s="197" t="s">
        <v>352</v>
      </c>
      <c r="E29" s="250">
        <v>24604</v>
      </c>
      <c r="F29" s="197" t="s">
        <v>67</v>
      </c>
      <c r="G29" s="197" t="s">
        <v>286</v>
      </c>
      <c r="H29" s="196">
        <v>180</v>
      </c>
      <c r="I29" s="196">
        <v>72</v>
      </c>
      <c r="J29" s="196">
        <v>79</v>
      </c>
      <c r="K29" s="181">
        <f t="shared" si="0"/>
        <v>331</v>
      </c>
    </row>
    <row r="30" spans="1:11" ht="12.75">
      <c r="A30" s="184" t="s">
        <v>179</v>
      </c>
      <c r="B30" s="250">
        <v>52</v>
      </c>
      <c r="C30" s="197" t="s">
        <v>164</v>
      </c>
      <c r="D30" s="197" t="s">
        <v>353</v>
      </c>
      <c r="E30" s="250">
        <v>67858</v>
      </c>
      <c r="F30" s="197" t="s">
        <v>52</v>
      </c>
      <c r="G30" s="197" t="s">
        <v>165</v>
      </c>
      <c r="H30" s="240">
        <v>132</v>
      </c>
      <c r="I30" s="196">
        <v>90</v>
      </c>
      <c r="J30" s="196">
        <v>97</v>
      </c>
      <c r="K30" s="181">
        <f t="shared" si="0"/>
        <v>319</v>
      </c>
    </row>
    <row r="31" spans="1:11" ht="12.75">
      <c r="A31" s="184" t="s">
        <v>155</v>
      </c>
      <c r="B31" s="250">
        <v>46</v>
      </c>
      <c r="C31" s="197" t="s">
        <v>129</v>
      </c>
      <c r="D31" s="197" t="s">
        <v>83</v>
      </c>
      <c r="E31" s="250" t="s">
        <v>337</v>
      </c>
      <c r="F31" s="197" t="s">
        <v>67</v>
      </c>
      <c r="G31" s="197" t="s">
        <v>174</v>
      </c>
      <c r="H31" s="196">
        <v>92</v>
      </c>
      <c r="I31" s="196">
        <v>125</v>
      </c>
      <c r="J31" s="196">
        <v>96</v>
      </c>
      <c r="K31" s="181">
        <f t="shared" si="0"/>
        <v>313</v>
      </c>
    </row>
    <row r="32" spans="1:11" ht="12.75">
      <c r="A32" s="184" t="s">
        <v>156</v>
      </c>
      <c r="B32" s="250">
        <v>12</v>
      </c>
      <c r="C32" s="197" t="s">
        <v>113</v>
      </c>
      <c r="D32" s="197" t="s">
        <v>103</v>
      </c>
      <c r="E32" s="250">
        <v>16079</v>
      </c>
      <c r="F32" s="197" t="s">
        <v>158</v>
      </c>
      <c r="G32" s="197" t="s">
        <v>176</v>
      </c>
      <c r="H32" s="196">
        <v>180</v>
      </c>
      <c r="I32" s="196">
        <v>101</v>
      </c>
      <c r="J32" s="196">
        <v>0</v>
      </c>
      <c r="K32" s="181">
        <f t="shared" si="0"/>
        <v>281</v>
      </c>
    </row>
    <row r="33" spans="1:11" ht="24">
      <c r="A33" s="184" t="s">
        <v>180</v>
      </c>
      <c r="B33" s="250">
        <v>60</v>
      </c>
      <c r="C33" s="197" t="s">
        <v>411</v>
      </c>
      <c r="D33" s="197" t="s">
        <v>354</v>
      </c>
      <c r="E33" s="250">
        <v>61371</v>
      </c>
      <c r="F33" s="197" t="s">
        <v>31</v>
      </c>
      <c r="G33" s="197" t="s">
        <v>297</v>
      </c>
      <c r="H33" s="196">
        <v>0</v>
      </c>
      <c r="I33" s="196">
        <v>132</v>
      </c>
      <c r="J33" s="196">
        <v>122</v>
      </c>
      <c r="K33" s="181">
        <f t="shared" si="0"/>
        <v>254</v>
      </c>
    </row>
    <row r="34" spans="1:11" ht="12.75">
      <c r="A34" s="184" t="s">
        <v>181</v>
      </c>
      <c r="B34" s="250">
        <v>39</v>
      </c>
      <c r="C34" s="197" t="s">
        <v>170</v>
      </c>
      <c r="D34" s="197" t="s">
        <v>331</v>
      </c>
      <c r="E34" s="250">
        <v>24373</v>
      </c>
      <c r="F34" s="197" t="s">
        <v>67</v>
      </c>
      <c r="G34" s="197" t="s">
        <v>279</v>
      </c>
      <c r="H34" s="196">
        <v>70</v>
      </c>
      <c r="I34" s="196">
        <v>92</v>
      </c>
      <c r="J34" s="196">
        <v>86</v>
      </c>
      <c r="K34" s="181">
        <f t="shared" si="0"/>
        <v>248</v>
      </c>
    </row>
    <row r="35" spans="1:11" ht="12.75">
      <c r="A35" s="184" t="s">
        <v>182</v>
      </c>
      <c r="B35" s="250">
        <v>43</v>
      </c>
      <c r="C35" s="197" t="s">
        <v>362</v>
      </c>
      <c r="D35" s="197" t="s">
        <v>355</v>
      </c>
      <c r="E35" s="250" t="s">
        <v>338</v>
      </c>
      <c r="F35" s="197" t="s">
        <v>67</v>
      </c>
      <c r="G35" s="197" t="s">
        <v>282</v>
      </c>
      <c r="H35" s="196">
        <v>102</v>
      </c>
      <c r="I35" s="196">
        <v>44</v>
      </c>
      <c r="J35" s="196">
        <v>101</v>
      </c>
      <c r="K35" s="181">
        <f t="shared" si="0"/>
        <v>247</v>
      </c>
    </row>
    <row r="36" spans="1:11" ht="12.75">
      <c r="A36" s="184" t="s">
        <v>183</v>
      </c>
      <c r="B36" s="250">
        <v>55</v>
      </c>
      <c r="C36" s="197" t="s">
        <v>167</v>
      </c>
      <c r="D36" s="197" t="s">
        <v>102</v>
      </c>
      <c r="E36" s="250">
        <v>69098</v>
      </c>
      <c r="F36" s="197" t="s">
        <v>52</v>
      </c>
      <c r="G36" s="197" t="s">
        <v>168</v>
      </c>
      <c r="H36" s="196">
        <v>110</v>
      </c>
      <c r="I36" s="196">
        <v>124</v>
      </c>
      <c r="J36" s="196">
        <v>0</v>
      </c>
      <c r="K36" s="181">
        <f t="shared" si="0"/>
        <v>234</v>
      </c>
    </row>
    <row r="37" spans="1:11" ht="12.75">
      <c r="A37" s="184" t="s">
        <v>184</v>
      </c>
      <c r="B37" s="250">
        <v>51</v>
      </c>
      <c r="C37" s="197" t="s">
        <v>162</v>
      </c>
      <c r="D37" s="197" t="s">
        <v>356</v>
      </c>
      <c r="E37" s="250">
        <v>30589</v>
      </c>
      <c r="F37" s="197" t="s">
        <v>52</v>
      </c>
      <c r="G37" s="197" t="s">
        <v>163</v>
      </c>
      <c r="H37" s="196">
        <v>79</v>
      </c>
      <c r="I37" s="196">
        <v>65</v>
      </c>
      <c r="J37" s="196">
        <v>84</v>
      </c>
      <c r="K37" s="181">
        <f t="shared" si="0"/>
        <v>228</v>
      </c>
    </row>
    <row r="38" spans="1:11" ht="12.75">
      <c r="A38" s="184" t="s">
        <v>185</v>
      </c>
      <c r="B38" s="250">
        <v>40</v>
      </c>
      <c r="C38" s="197" t="s">
        <v>272</v>
      </c>
      <c r="D38" s="197" t="s">
        <v>271</v>
      </c>
      <c r="E38" s="250">
        <v>24536</v>
      </c>
      <c r="F38" s="197" t="s">
        <v>67</v>
      </c>
      <c r="G38" s="197" t="s">
        <v>273</v>
      </c>
      <c r="H38" s="239"/>
      <c r="I38" s="196">
        <v>127</v>
      </c>
      <c r="J38" s="196">
        <v>93</v>
      </c>
      <c r="K38" s="181">
        <f t="shared" si="0"/>
        <v>220</v>
      </c>
    </row>
    <row r="39" spans="1:11" ht="12.75">
      <c r="A39" s="184" t="s">
        <v>186</v>
      </c>
      <c r="B39" s="250">
        <v>57</v>
      </c>
      <c r="C39" s="197" t="s">
        <v>361</v>
      </c>
      <c r="D39" s="197" t="s">
        <v>357</v>
      </c>
      <c r="E39" s="250">
        <v>68468</v>
      </c>
      <c r="F39" s="197" t="s">
        <v>27</v>
      </c>
      <c r="G39" s="197" t="s">
        <v>290</v>
      </c>
      <c r="H39" s="196">
        <v>0</v>
      </c>
      <c r="I39" s="240">
        <v>94</v>
      </c>
      <c r="J39" s="240">
        <v>114</v>
      </c>
      <c r="K39" s="181">
        <f t="shared" si="0"/>
        <v>208</v>
      </c>
    </row>
    <row r="40" spans="1:11" ht="12.75">
      <c r="A40" s="184" t="s">
        <v>187</v>
      </c>
      <c r="B40" s="250">
        <v>41</v>
      </c>
      <c r="C40" s="197" t="s">
        <v>288</v>
      </c>
      <c r="D40" s="197" t="s">
        <v>263</v>
      </c>
      <c r="E40" s="250">
        <v>24603</v>
      </c>
      <c r="F40" s="197" t="s">
        <v>67</v>
      </c>
      <c r="G40" s="197" t="s">
        <v>264</v>
      </c>
      <c r="H40" s="196">
        <v>120</v>
      </c>
      <c r="I40" s="196">
        <v>0</v>
      </c>
      <c r="J40" s="196">
        <v>86</v>
      </c>
      <c r="K40" s="181">
        <f t="shared" si="0"/>
        <v>206</v>
      </c>
    </row>
    <row r="41" spans="1:11" ht="12.75">
      <c r="A41" s="184" t="s">
        <v>188</v>
      </c>
      <c r="B41" s="250">
        <v>42</v>
      </c>
      <c r="C41" s="197" t="s">
        <v>228</v>
      </c>
      <c r="D41" s="197" t="s">
        <v>358</v>
      </c>
      <c r="E41" s="250">
        <v>70786</v>
      </c>
      <c r="F41" s="197" t="s">
        <v>67</v>
      </c>
      <c r="G41" s="197" t="s">
        <v>266</v>
      </c>
      <c r="H41" s="196">
        <v>91</v>
      </c>
      <c r="I41" s="196">
        <v>0</v>
      </c>
      <c r="J41" s="196">
        <v>95</v>
      </c>
      <c r="K41" s="181">
        <f t="shared" si="0"/>
        <v>186</v>
      </c>
    </row>
    <row r="42" spans="1:11" ht="12.75">
      <c r="A42" s="184">
        <v>32</v>
      </c>
      <c r="B42" s="250">
        <v>19</v>
      </c>
      <c r="C42" s="197" t="s">
        <v>86</v>
      </c>
      <c r="D42" s="197" t="s">
        <v>85</v>
      </c>
      <c r="E42" s="250">
        <v>54112</v>
      </c>
      <c r="F42" s="197" t="s">
        <v>16</v>
      </c>
      <c r="G42" s="197" t="s">
        <v>172</v>
      </c>
      <c r="H42" s="196">
        <v>0</v>
      </c>
      <c r="I42" s="240">
        <v>146</v>
      </c>
      <c r="J42" s="240">
        <v>0</v>
      </c>
      <c r="K42" s="181">
        <f t="shared" si="0"/>
        <v>146</v>
      </c>
    </row>
    <row r="43" spans="1:11" ht="24">
      <c r="A43" s="186" t="s">
        <v>374</v>
      </c>
      <c r="B43" s="250">
        <v>18</v>
      </c>
      <c r="C43" s="197" t="s">
        <v>120</v>
      </c>
      <c r="D43" s="197" t="s">
        <v>119</v>
      </c>
      <c r="E43" s="250">
        <v>54113</v>
      </c>
      <c r="F43" s="197" t="s">
        <v>16</v>
      </c>
      <c r="G43" s="197" t="s">
        <v>173</v>
      </c>
      <c r="H43" s="196">
        <v>122</v>
      </c>
      <c r="I43" s="196">
        <v>0</v>
      </c>
      <c r="J43" s="196" t="s">
        <v>26</v>
      </c>
      <c r="K43" s="181">
        <f t="shared" si="0"/>
        <v>122</v>
      </c>
    </row>
    <row r="44" spans="1:11" ht="12.75">
      <c r="A44" s="186" t="s">
        <v>374</v>
      </c>
      <c r="B44" s="250">
        <v>27</v>
      </c>
      <c r="C44" s="197" t="s">
        <v>268</v>
      </c>
      <c r="D44" s="197" t="s">
        <v>350</v>
      </c>
      <c r="E44" s="250">
        <v>79000</v>
      </c>
      <c r="F44" s="197" t="s">
        <v>27</v>
      </c>
      <c r="G44" s="197" t="s">
        <v>332</v>
      </c>
      <c r="H44" s="196">
        <v>33</v>
      </c>
      <c r="I44" s="196">
        <v>39</v>
      </c>
      <c r="J44" s="196">
        <v>50</v>
      </c>
      <c r="K44" s="181">
        <f t="shared" si="0"/>
        <v>122</v>
      </c>
    </row>
    <row r="45" spans="1:11" ht="12.75">
      <c r="A45" s="184">
        <v>35</v>
      </c>
      <c r="B45" s="250">
        <v>58</v>
      </c>
      <c r="C45" s="197" t="s">
        <v>360</v>
      </c>
      <c r="D45" s="197" t="s">
        <v>359</v>
      </c>
      <c r="E45" s="250">
        <v>92304</v>
      </c>
      <c r="F45" s="197" t="s">
        <v>198</v>
      </c>
      <c r="G45" s="197" t="s">
        <v>296</v>
      </c>
      <c r="H45" s="196">
        <v>0</v>
      </c>
      <c r="I45" s="196">
        <v>53</v>
      </c>
      <c r="J45" s="240">
        <v>53</v>
      </c>
      <c r="K45" s="181">
        <f t="shared" si="0"/>
        <v>106</v>
      </c>
    </row>
    <row r="46" spans="1:11" ht="12.75">
      <c r="A46" s="184">
        <v>36</v>
      </c>
      <c r="B46" s="250">
        <v>63</v>
      </c>
      <c r="C46" s="197" t="s">
        <v>302</v>
      </c>
      <c r="D46" s="197" t="s">
        <v>271</v>
      </c>
      <c r="E46" s="250">
        <v>68803</v>
      </c>
      <c r="F46" s="197" t="s">
        <v>31</v>
      </c>
      <c r="G46" s="197" t="s">
        <v>303</v>
      </c>
      <c r="H46" s="196">
        <v>0</v>
      </c>
      <c r="I46" s="196">
        <v>0</v>
      </c>
      <c r="J46" s="196">
        <v>102</v>
      </c>
      <c r="K46" s="181">
        <f t="shared" si="0"/>
        <v>102</v>
      </c>
    </row>
    <row r="47" spans="1:11" ht="12.75">
      <c r="A47" s="184">
        <v>37</v>
      </c>
      <c r="B47" s="250">
        <v>2</v>
      </c>
      <c r="C47" s="197" t="s">
        <v>121</v>
      </c>
      <c r="D47" s="197" t="s">
        <v>106</v>
      </c>
      <c r="E47" s="250">
        <v>76181</v>
      </c>
      <c r="F47" s="197" t="s">
        <v>198</v>
      </c>
      <c r="G47" s="197" t="s">
        <v>96</v>
      </c>
      <c r="H47" s="196">
        <v>0</v>
      </c>
      <c r="I47" s="196">
        <v>53</v>
      </c>
      <c r="J47" s="196">
        <v>18</v>
      </c>
      <c r="K47" s="181">
        <f t="shared" si="0"/>
        <v>71</v>
      </c>
    </row>
    <row r="48" spans="1:11" ht="13.5" thickBot="1">
      <c r="A48" s="185">
        <v>38</v>
      </c>
      <c r="B48" s="250">
        <v>50</v>
      </c>
      <c r="C48" s="197" t="s">
        <v>73</v>
      </c>
      <c r="D48" s="197" t="s">
        <v>74</v>
      </c>
      <c r="E48" s="250" t="s">
        <v>339</v>
      </c>
      <c r="F48" s="197" t="s">
        <v>27</v>
      </c>
      <c r="G48" s="197" t="s">
        <v>289</v>
      </c>
      <c r="H48" s="196">
        <v>0</v>
      </c>
      <c r="I48" s="196" t="s">
        <v>26</v>
      </c>
      <c r="J48" s="196" t="s">
        <v>26</v>
      </c>
      <c r="K48" s="181">
        <f t="shared" si="0"/>
        <v>0</v>
      </c>
    </row>
    <row r="49" spans="1:11" ht="13.5" thickBot="1">
      <c r="A49" s="185">
        <v>39</v>
      </c>
      <c r="B49" s="251">
        <v>53</v>
      </c>
      <c r="C49" s="199" t="s">
        <v>82</v>
      </c>
      <c r="D49" s="199" t="s">
        <v>75</v>
      </c>
      <c r="E49" s="251">
        <v>24536</v>
      </c>
      <c r="F49" s="199" t="s">
        <v>52</v>
      </c>
      <c r="G49" s="199" t="s">
        <v>214</v>
      </c>
      <c r="H49" s="198">
        <v>0</v>
      </c>
      <c r="I49" s="241" t="s">
        <v>26</v>
      </c>
      <c r="J49" s="241" t="s">
        <v>26</v>
      </c>
      <c r="K49" s="169">
        <f t="shared" si="0"/>
        <v>0</v>
      </c>
    </row>
    <row r="50" spans="1:11" ht="12.75">
      <c r="A50" s="238"/>
      <c r="B50" s="4"/>
      <c r="C50" s="4"/>
      <c r="D50" s="4"/>
      <c r="E50" s="4"/>
      <c r="F50" s="4"/>
      <c r="G50" s="4"/>
      <c r="H50" s="160"/>
      <c r="I50" s="160"/>
      <c r="J50" s="160"/>
      <c r="K50" s="4"/>
    </row>
    <row r="51" spans="1:9" ht="12.75">
      <c r="A51" s="50" t="s">
        <v>56</v>
      </c>
      <c r="B51" s="51"/>
      <c r="C51" s="51"/>
      <c r="F51" s="10"/>
      <c r="G51" s="120" t="s">
        <v>62</v>
      </c>
      <c r="H51" s="33"/>
      <c r="I51" s="120"/>
    </row>
    <row r="52" spans="1:11" ht="12.75">
      <c r="A52" s="10" t="s">
        <v>367</v>
      </c>
      <c r="B52" s="11"/>
      <c r="C52" s="11"/>
      <c r="F52" s="10"/>
      <c r="G52" s="33" t="s">
        <v>405</v>
      </c>
      <c r="I52" s="33"/>
      <c r="J52" s="33"/>
      <c r="K52" s="34"/>
    </row>
    <row r="53" spans="1:11" ht="12.75">
      <c r="A53" s="10" t="s">
        <v>368</v>
      </c>
      <c r="B53" s="10"/>
      <c r="C53" s="10"/>
      <c r="F53" s="10"/>
      <c r="G53" s="120"/>
      <c r="H53" s="120"/>
      <c r="I53" s="120"/>
      <c r="J53" s="120"/>
      <c r="K53" s="120"/>
    </row>
    <row r="54" spans="1:11" ht="12.75">
      <c r="A54" s="10" t="s">
        <v>369</v>
      </c>
      <c r="B54" s="10"/>
      <c r="C54" s="10"/>
      <c r="F54" s="10"/>
      <c r="G54" s="33" t="s">
        <v>63</v>
      </c>
      <c r="H54" s="33"/>
      <c r="I54" s="33"/>
      <c r="J54" s="33"/>
      <c r="K54" s="33"/>
    </row>
    <row r="55" spans="1:11" ht="12.75">
      <c r="A55" s="10"/>
      <c r="B55" s="10"/>
      <c r="C55" s="10"/>
      <c r="E55" s="10"/>
      <c r="G55" s="47"/>
      <c r="H55" s="33"/>
      <c r="I55" s="33"/>
      <c r="J55" s="33"/>
      <c r="K55" s="20"/>
    </row>
    <row r="56" spans="6:8" ht="12.75">
      <c r="F56" s="120"/>
      <c r="G56" s="120"/>
      <c r="H56" s="120"/>
    </row>
    <row r="57" spans="1:9" ht="12.75">
      <c r="A57" s="50"/>
      <c r="B57" s="51"/>
      <c r="C57" s="51"/>
      <c r="F57" s="10"/>
      <c r="G57" s="48"/>
      <c r="H57" s="33"/>
      <c r="I57" s="120"/>
    </row>
    <row r="58" spans="1:12" ht="12.75">
      <c r="A58" s="10"/>
      <c r="B58" s="11"/>
      <c r="C58" s="11"/>
      <c r="F58" s="10"/>
      <c r="G58" s="48"/>
      <c r="I58" s="33"/>
      <c r="J58" s="33"/>
      <c r="K58" s="34"/>
      <c r="L58" s="20"/>
    </row>
    <row r="59" spans="1:12" ht="12.75">
      <c r="A59" s="10"/>
      <c r="B59" s="10"/>
      <c r="C59" s="10"/>
      <c r="F59" s="10"/>
      <c r="G59" s="47"/>
      <c r="H59" s="120"/>
      <c r="I59" s="120"/>
      <c r="J59" s="120"/>
      <c r="K59" s="120"/>
      <c r="L59" s="120"/>
    </row>
    <row r="60" spans="1:12" ht="12.75">
      <c r="A60" s="10"/>
      <c r="B60" s="10"/>
      <c r="C60" s="10"/>
      <c r="F60" s="10"/>
      <c r="G60" s="47"/>
      <c r="H60" s="33"/>
      <c r="I60" s="33"/>
      <c r="J60" s="33"/>
      <c r="K60" s="33"/>
      <c r="L60" s="33"/>
    </row>
  </sheetData>
  <sheetProtection/>
  <conditionalFormatting sqref="E46">
    <cfRule type="cellIs" priority="2" dxfId="20" operator="equal" stopIfTrue="1">
      <formula>TRUE</formula>
    </cfRule>
  </conditionalFormatting>
  <conditionalFormatting sqref="E49">
    <cfRule type="cellIs" priority="1" dxfId="20" operator="equal" stopIfTrue="1">
      <formula>TRUE</formula>
    </cfRule>
  </conditionalFormatting>
  <hyperlinks>
    <hyperlink ref="A5" r:id="rId1" display="../36 Pokal/www.komarov.vesolje.net"/>
  </hyperlinks>
  <printOptions/>
  <pageMargins left="0.91" right="0.4330708661417323" top="0.35" bottom="0.3937007874015748" header="0.22" footer="0.511811023622047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2" width="8.00390625" style="0" customWidth="1"/>
    <col min="3" max="3" width="10.140625" style="0" bestFit="1" customWidth="1"/>
    <col min="4" max="4" width="10.8515625" style="0" bestFit="1" customWidth="1"/>
    <col min="5" max="5" width="10.8515625" style="6" customWidth="1"/>
    <col min="6" max="6" width="8.7109375" style="0" bestFit="1" customWidth="1"/>
    <col min="7" max="7" width="9.7109375" style="0" bestFit="1" customWidth="1"/>
    <col min="8" max="8" width="16.7109375" style="0" bestFit="1" customWidth="1"/>
    <col min="9" max="9" width="11.7109375" style="6" bestFit="1" customWidth="1"/>
    <col min="10" max="10" width="5.7109375" style="0" bestFit="1" customWidth="1"/>
    <col min="11" max="11" width="6.421875" style="0" bestFit="1" customWidth="1"/>
    <col min="12" max="12" width="6.421875" style="6" bestFit="1" customWidth="1"/>
    <col min="13" max="13" width="6.140625" style="6" bestFit="1" customWidth="1"/>
  </cols>
  <sheetData>
    <row r="1" spans="1:18" ht="17.25">
      <c r="A1" s="2" t="s">
        <v>232</v>
      </c>
      <c r="I1"/>
      <c r="R1" s="12"/>
    </row>
    <row r="2" spans="1:18" ht="12.75">
      <c r="A2" s="1" t="s">
        <v>233</v>
      </c>
      <c r="H2" s="9"/>
      <c r="I2" s="9"/>
      <c r="R2" s="12"/>
    </row>
    <row r="3" spans="1:18" ht="12.75">
      <c r="A3" s="149" t="s">
        <v>25</v>
      </c>
      <c r="H3" s="9"/>
      <c r="I3" s="9"/>
      <c r="R3" s="12"/>
    </row>
    <row r="4" spans="1:18" ht="12.75">
      <c r="A4" s="24"/>
      <c r="B4" s="12"/>
      <c r="C4" s="12"/>
      <c r="D4" s="12"/>
      <c r="E4" s="163"/>
      <c r="F4" s="12"/>
      <c r="G4" s="12"/>
      <c r="H4" s="12"/>
      <c r="I4" s="12"/>
      <c r="R4" s="12"/>
    </row>
    <row r="5" ht="25.5">
      <c r="I5" s="31" t="s">
        <v>28</v>
      </c>
    </row>
    <row r="6" ht="13.5" thickBot="1"/>
    <row r="7" spans="1:13" s="6" customFormat="1" ht="13.5" thickBot="1">
      <c r="A7" s="25" t="s">
        <v>5</v>
      </c>
      <c r="B7" s="27" t="s">
        <v>6</v>
      </c>
      <c r="C7" s="28" t="s">
        <v>80</v>
      </c>
      <c r="D7" s="42" t="s">
        <v>79</v>
      </c>
      <c r="E7" s="42" t="s">
        <v>225</v>
      </c>
      <c r="F7" s="28" t="s">
        <v>30</v>
      </c>
      <c r="G7" s="28" t="s">
        <v>159</v>
      </c>
      <c r="H7" s="28" t="s">
        <v>23</v>
      </c>
      <c r="I7" s="25" t="s">
        <v>21</v>
      </c>
      <c r="J7" s="26" t="s">
        <v>22</v>
      </c>
      <c r="K7" s="27" t="s">
        <v>35</v>
      </c>
      <c r="L7" s="28" t="s">
        <v>65</v>
      </c>
      <c r="M7" s="42" t="s">
        <v>24</v>
      </c>
    </row>
    <row r="8" spans="1:13" ht="12.75">
      <c r="A8" s="253">
        <v>1</v>
      </c>
      <c r="B8" s="196">
        <v>15</v>
      </c>
      <c r="C8" s="197" t="s">
        <v>123</v>
      </c>
      <c r="D8" s="197" t="s">
        <v>107</v>
      </c>
      <c r="E8" s="250">
        <v>29741</v>
      </c>
      <c r="F8" s="197" t="s">
        <v>54</v>
      </c>
      <c r="G8" s="197" t="s">
        <v>97</v>
      </c>
      <c r="H8" s="197" t="s">
        <v>347</v>
      </c>
      <c r="I8" s="196">
        <v>85</v>
      </c>
      <c r="J8" s="196">
        <v>85</v>
      </c>
      <c r="K8" s="196">
        <v>95</v>
      </c>
      <c r="L8" s="32"/>
      <c r="M8" s="195">
        <v>265</v>
      </c>
    </row>
    <row r="9" spans="1:13" ht="12.75">
      <c r="A9" s="266"/>
      <c r="B9" s="196">
        <v>16</v>
      </c>
      <c r="C9" s="197" t="s">
        <v>117</v>
      </c>
      <c r="D9" s="197" t="s">
        <v>116</v>
      </c>
      <c r="E9" s="250">
        <v>69149</v>
      </c>
      <c r="F9" s="197" t="s">
        <v>54</v>
      </c>
      <c r="G9" s="197" t="s">
        <v>55</v>
      </c>
      <c r="H9" s="197" t="s">
        <v>347</v>
      </c>
      <c r="I9" s="240"/>
      <c r="J9" s="240"/>
      <c r="K9" s="240"/>
      <c r="L9" s="32"/>
      <c r="M9" s="258"/>
    </row>
    <row r="10" spans="1:13" ht="12.75">
      <c r="A10" s="254">
        <v>2</v>
      </c>
      <c r="B10" s="196">
        <v>1</v>
      </c>
      <c r="C10" s="197" t="s">
        <v>223</v>
      </c>
      <c r="D10" s="197" t="s">
        <v>200</v>
      </c>
      <c r="E10" s="250">
        <v>54112</v>
      </c>
      <c r="F10" s="197" t="s">
        <v>198</v>
      </c>
      <c r="G10" s="197" t="s">
        <v>201</v>
      </c>
      <c r="H10" s="197" t="s">
        <v>348</v>
      </c>
      <c r="I10" s="240">
        <v>80</v>
      </c>
      <c r="J10" s="240">
        <v>75</v>
      </c>
      <c r="K10" s="240">
        <v>99</v>
      </c>
      <c r="L10" s="32"/>
      <c r="M10" s="258">
        <v>254</v>
      </c>
    </row>
    <row r="11" spans="1:13" ht="12.75">
      <c r="A11" s="255">
        <v>3</v>
      </c>
      <c r="B11" s="196">
        <v>5</v>
      </c>
      <c r="C11" s="197" t="s">
        <v>115</v>
      </c>
      <c r="D11" s="197" t="s">
        <v>101</v>
      </c>
      <c r="E11" s="250">
        <v>79001</v>
      </c>
      <c r="F11" s="197" t="s">
        <v>158</v>
      </c>
      <c r="G11" s="197" t="s">
        <v>275</v>
      </c>
      <c r="H11" s="197" t="s">
        <v>346</v>
      </c>
      <c r="I11" s="196">
        <v>75</v>
      </c>
      <c r="J11" s="196">
        <v>85</v>
      </c>
      <c r="K11" s="196">
        <v>89</v>
      </c>
      <c r="L11" s="32"/>
      <c r="M11" s="195">
        <v>249</v>
      </c>
    </row>
    <row r="12" spans="1:13" ht="12.75">
      <c r="A12" s="256">
        <v>4</v>
      </c>
      <c r="B12" s="196">
        <v>59</v>
      </c>
      <c r="C12" s="197" t="s">
        <v>130</v>
      </c>
      <c r="D12" s="197" t="s">
        <v>105</v>
      </c>
      <c r="E12" s="250">
        <v>66408</v>
      </c>
      <c r="F12" s="197" t="s">
        <v>53</v>
      </c>
      <c r="G12" s="197" t="s">
        <v>33</v>
      </c>
      <c r="H12" s="197" t="s">
        <v>344</v>
      </c>
      <c r="I12" s="196">
        <v>80</v>
      </c>
      <c r="J12" s="196">
        <v>85</v>
      </c>
      <c r="K12" s="196">
        <v>81</v>
      </c>
      <c r="L12" s="32"/>
      <c r="M12" s="195">
        <v>246</v>
      </c>
    </row>
    <row r="13" spans="1:13" ht="12.75">
      <c r="A13" s="256">
        <v>5</v>
      </c>
      <c r="B13" s="196">
        <v>4</v>
      </c>
      <c r="C13" s="197" t="s">
        <v>124</v>
      </c>
      <c r="D13" s="197" t="s">
        <v>199</v>
      </c>
      <c r="E13" s="250">
        <v>70786</v>
      </c>
      <c r="F13" s="197" t="s">
        <v>198</v>
      </c>
      <c r="G13" s="197" t="s">
        <v>95</v>
      </c>
      <c r="H13" s="197" t="s">
        <v>345</v>
      </c>
      <c r="I13" s="196">
        <v>80</v>
      </c>
      <c r="J13" s="196">
        <v>80</v>
      </c>
      <c r="K13" s="196">
        <v>80</v>
      </c>
      <c r="L13" s="32"/>
      <c r="M13" s="195">
        <v>240</v>
      </c>
    </row>
    <row r="14" spans="1:13" ht="13.5" thickBot="1">
      <c r="A14" s="257">
        <v>6</v>
      </c>
      <c r="B14" s="198">
        <v>27</v>
      </c>
      <c r="C14" s="199" t="s">
        <v>268</v>
      </c>
      <c r="D14" s="199" t="s">
        <v>350</v>
      </c>
      <c r="E14" s="251">
        <v>79000</v>
      </c>
      <c r="F14" s="199" t="s">
        <v>27</v>
      </c>
      <c r="G14" s="199" t="s">
        <v>332</v>
      </c>
      <c r="H14" s="199" t="s">
        <v>349</v>
      </c>
      <c r="I14" s="259">
        <v>70</v>
      </c>
      <c r="J14" s="259">
        <v>70</v>
      </c>
      <c r="K14" s="259">
        <v>80</v>
      </c>
      <c r="L14" s="252"/>
      <c r="M14" s="260">
        <v>220</v>
      </c>
    </row>
    <row r="15" ht="12.75">
      <c r="P15" s="104"/>
    </row>
    <row r="16" spans="1:13" ht="12.75">
      <c r="A16" s="10" t="s">
        <v>372</v>
      </c>
      <c r="B16" s="48"/>
      <c r="C16" s="33"/>
      <c r="D16" s="120"/>
      <c r="E16" s="51"/>
      <c r="F16" s="120" t="s">
        <v>62</v>
      </c>
      <c r="G16" s="10"/>
      <c r="H16" s="10"/>
      <c r="I16" s="48"/>
      <c r="J16" s="33"/>
      <c r="L16"/>
      <c r="M16"/>
    </row>
    <row r="17" spans="1:13" ht="12.75">
      <c r="A17" s="10" t="s">
        <v>195</v>
      </c>
      <c r="B17" s="48"/>
      <c r="D17" s="33"/>
      <c r="E17" s="11"/>
      <c r="F17" s="33" t="s">
        <v>197</v>
      </c>
      <c r="G17" s="10"/>
      <c r="H17" s="10"/>
      <c r="I17" s="48"/>
      <c r="L17"/>
      <c r="M17"/>
    </row>
    <row r="18" spans="1:14" ht="12.75">
      <c r="A18" s="10" t="s">
        <v>196</v>
      </c>
      <c r="B18" s="47"/>
      <c r="C18" s="120"/>
      <c r="D18" s="120"/>
      <c r="E18" s="11"/>
      <c r="F18" s="120"/>
      <c r="G18" s="10"/>
      <c r="H18" s="10"/>
      <c r="I18" s="47"/>
      <c r="J18" s="120"/>
      <c r="L18"/>
      <c r="M18" s="104"/>
      <c r="N18" s="33"/>
    </row>
    <row r="19" spans="1:14" ht="12.75">
      <c r="A19" s="10"/>
      <c r="B19" s="47"/>
      <c r="C19" s="33"/>
      <c r="D19" s="33"/>
      <c r="E19" s="11"/>
      <c r="F19" s="33" t="s">
        <v>63</v>
      </c>
      <c r="H19" s="10"/>
      <c r="I19" s="47"/>
      <c r="J19" s="33"/>
      <c r="L19"/>
      <c r="M19"/>
      <c r="N19" s="11"/>
    </row>
    <row r="21" spans="1:12" ht="12.75">
      <c r="A21" s="50"/>
      <c r="B21" s="51"/>
      <c r="C21" s="51"/>
      <c r="F21" s="10"/>
      <c r="G21" s="48"/>
      <c r="H21" s="33"/>
      <c r="I21" s="120"/>
      <c r="L21"/>
    </row>
    <row r="22" spans="1:12" ht="12.75">
      <c r="A22" s="10"/>
      <c r="B22" s="11"/>
      <c r="C22" s="11"/>
      <c r="F22" s="10"/>
      <c r="G22" s="48"/>
      <c r="I22" s="33"/>
      <c r="J22" s="33"/>
      <c r="K22" s="34"/>
      <c r="L22" s="20"/>
    </row>
    <row r="23" spans="1:12" ht="12.75">
      <c r="A23" s="10"/>
      <c r="B23" s="10"/>
      <c r="C23" s="10"/>
      <c r="F23" s="10"/>
      <c r="G23" s="47"/>
      <c r="H23" s="120"/>
      <c r="I23" s="120"/>
      <c r="J23" s="120"/>
      <c r="K23" s="120"/>
      <c r="L23" s="120"/>
    </row>
    <row r="24" spans="1:12" ht="12.75">
      <c r="A24" s="10"/>
      <c r="B24" s="10"/>
      <c r="C24" s="10"/>
      <c r="F24" s="10"/>
      <c r="G24" s="47"/>
      <c r="H24" s="33"/>
      <c r="I24" s="33"/>
      <c r="J24" s="33"/>
      <c r="K24" s="33"/>
      <c r="L24" s="33"/>
    </row>
  </sheetData>
  <sheetProtection/>
  <conditionalFormatting sqref="E14">
    <cfRule type="cellIs" priority="1" dxfId="20" operator="equal" stopIfTrue="1">
      <formula>TRUE</formula>
    </cfRule>
  </conditionalFormatting>
  <hyperlinks>
    <hyperlink ref="A3" r:id="rId1" display="../36 Pokal/www.komarov.vesolje.net"/>
  </hyperlinks>
  <printOptions/>
  <pageMargins left="0.6299212598425197" right="0.75" top="0.984251968503937" bottom="0.984251968503937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cp:lastPrinted>2016-10-13T10:49:30Z</cp:lastPrinted>
  <dcterms:created xsi:type="dcterms:W3CDTF">2003-10-18T16:28:42Z</dcterms:created>
  <dcterms:modified xsi:type="dcterms:W3CDTF">2016-10-14T23:47:24Z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