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480" windowHeight="8460" firstSheet="2" activeTab="8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7" sheetId="6" r:id="rId6"/>
    <sheet name="S8EP" sheetId="7" r:id="rId7"/>
    <sheet name="S8EP-groups" sheetId="8" r:id="rId8"/>
    <sheet name="S9A" sheetId="9" r:id="rId9"/>
    <sheet name="Team" sheetId="10" r:id="rId10"/>
    <sheet name="Team jun" sheetId="11" r:id="rId11"/>
  </sheets>
  <definedNames>
    <definedName name="_xlnm.Print_Area" localSheetId="2">'Competitors'!$A$1:$O$72</definedName>
    <definedName name="_xlnm.Print_Area" localSheetId="0">'Cover page'!$A$1:$J$20</definedName>
    <definedName name="_xlnm.Print_Area" localSheetId="4">'S6A'!$A$1:$N$65</definedName>
    <definedName name="_xlnm.Print_Area" localSheetId="7">'S8EP-groups'!$A$1:$L$115</definedName>
  </definedNames>
  <calcPr fullCalcOnLoad="1"/>
</workbook>
</file>

<file path=xl/comments3.xml><?xml version="1.0" encoding="utf-8"?>
<comments xmlns="http://schemas.openxmlformats.org/spreadsheetml/2006/main">
  <authors>
    <author>Vladimir Minkevich</author>
  </authors>
  <commentList>
    <comment ref="D32" authorId="0">
      <text>
        <r>
          <rPr>
            <b/>
            <sz val="9"/>
            <rFont val="Tahoma"/>
            <family val="2"/>
          </rPr>
          <t>Best sportsman</t>
        </r>
        <r>
          <rPr>
            <sz val="9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Best junior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<sst xmlns="http://schemas.openxmlformats.org/spreadsheetml/2006/main" count="1582" uniqueCount="256">
  <si>
    <r>
      <t xml:space="preserve">BELARUSIAN </t>
    </r>
    <r>
      <rPr>
        <b/>
        <sz val="16"/>
        <color indexed="8"/>
        <rFont val="Times New Roman"/>
        <family val="1"/>
      </rPr>
      <t>FEDERATION OF AIR SPORTS</t>
    </r>
  </si>
  <si>
    <t>OPEN INTERNATIONAL SPACE MODELS COMPETITION</t>
  </si>
  <si>
    <t>FAI WORLD CUP EVENT</t>
  </si>
  <si>
    <t>BELARUS CUP – 2014</t>
  </si>
  <si>
    <t>FINAL SCORE LISTS</t>
  </si>
  <si>
    <t>11-13 April 2014</t>
  </si>
  <si>
    <t>Grodno, Belarus</t>
  </si>
  <si>
    <t xml:space="preserve">FAI  Jury: </t>
  </si>
  <si>
    <t>Mr. Andrius BUKAUSKAS</t>
  </si>
  <si>
    <t>Lithuania</t>
  </si>
  <si>
    <t>Chairman</t>
  </si>
  <si>
    <t>Mrs. Iryna HRABOUSKAYA</t>
  </si>
  <si>
    <t>Belarus</t>
  </si>
  <si>
    <t xml:space="preserve">Member </t>
  </si>
  <si>
    <t>Mr. Volodymyr PANAKHNO</t>
  </si>
  <si>
    <t xml:space="preserve">Ukraine </t>
  </si>
  <si>
    <t>Range  Safety  Officer:</t>
  </si>
  <si>
    <t xml:space="preserve">Mr. Denis PRYDANIKOV </t>
  </si>
  <si>
    <t xml:space="preserve">Scale Model's Judges: </t>
  </si>
  <si>
    <t>Mr. Anatoly KOCHETKOV</t>
  </si>
  <si>
    <t>Chief  Judge</t>
  </si>
  <si>
    <t>Mr. Aleksey VASILEV</t>
  </si>
  <si>
    <t>Judge</t>
  </si>
  <si>
    <t>Mr. Yuriy OSINCHENKO</t>
  </si>
  <si>
    <t xml:space="preserve">Belarus </t>
  </si>
  <si>
    <t>Sport Director:</t>
  </si>
  <si>
    <t xml:space="preserve">Mr. Yauheni CHASHCHEVIK </t>
  </si>
  <si>
    <t>Event Director:</t>
  </si>
  <si>
    <t>Mr. Anton RAVBUT</t>
  </si>
  <si>
    <t>Secretary:</t>
  </si>
  <si>
    <t>Mrs. Ludmila KUZMINA</t>
  </si>
  <si>
    <t>Open International Space Models Competition</t>
  </si>
  <si>
    <t>FAI World Cup Event</t>
  </si>
  <si>
    <t>BELARUS CUP - 2014</t>
  </si>
  <si>
    <t>11-13 April 2014                                                             Grodno, BELARUS</t>
  </si>
  <si>
    <t>List of Competitors</t>
  </si>
  <si>
    <t>No</t>
  </si>
  <si>
    <t>Start No</t>
  </si>
  <si>
    <t>COMPETITOR</t>
  </si>
  <si>
    <t>FAI LICENCE</t>
  </si>
  <si>
    <t>COUNTRY CODE</t>
  </si>
  <si>
    <t>TEAM</t>
  </si>
  <si>
    <t>CLASSES</t>
  </si>
  <si>
    <t>Amount</t>
  </si>
  <si>
    <t>S4A</t>
  </si>
  <si>
    <t>S6A</t>
  </si>
  <si>
    <t>S7</t>
  </si>
  <si>
    <t>S8E/P</t>
  </si>
  <si>
    <t>S9A</t>
  </si>
  <si>
    <t>EZHOV Alexey</t>
  </si>
  <si>
    <t>01213</t>
  </si>
  <si>
    <t>RUS</t>
  </si>
  <si>
    <t>MAI, Moscow</t>
  </si>
  <si>
    <t>EZHOVA Anastasia</t>
  </si>
  <si>
    <t>0500A</t>
  </si>
  <si>
    <t>SCHEDROV Andrey</t>
  </si>
  <si>
    <t>0494A</t>
  </si>
  <si>
    <t>KOROTIN Dmitry (J)</t>
  </si>
  <si>
    <t>01748</t>
  </si>
  <si>
    <t>GONCHARENKO Ilja (J)</t>
  </si>
  <si>
    <t>DUC "Viktoria", Moscow</t>
  </si>
  <si>
    <t>EVCYUK Klim (J)</t>
  </si>
  <si>
    <t>SAVERIN Vadim (J)</t>
  </si>
  <si>
    <t>FEDOTOV Gleb (J)</t>
  </si>
  <si>
    <t>KHOKHLOV Vladimir</t>
  </si>
  <si>
    <t>0365</t>
  </si>
  <si>
    <t xml:space="preserve">STRAZDAS Jurgis </t>
  </si>
  <si>
    <t>066</t>
  </si>
  <si>
    <t>LTU</t>
  </si>
  <si>
    <t xml:space="preserve">Lithuania </t>
  </si>
  <si>
    <t>TIMOFEJEV Maksim</t>
  </si>
  <si>
    <t>284</t>
  </si>
  <si>
    <t>JUCEVICIUS Gintaras</t>
  </si>
  <si>
    <t>597</t>
  </si>
  <si>
    <t xml:space="preserve">TREIKAUSKAS Mykolas </t>
  </si>
  <si>
    <t>559</t>
  </si>
  <si>
    <t xml:space="preserve">PLECHANOV Vladas </t>
  </si>
  <si>
    <t>713</t>
  </si>
  <si>
    <t>KARALKEVICIUS Povilas (J)</t>
  </si>
  <si>
    <t>804</t>
  </si>
  <si>
    <t>POLONSKIS Urtas</t>
  </si>
  <si>
    <t>793</t>
  </si>
  <si>
    <t>ZAGORODNIY Olexandr</t>
  </si>
  <si>
    <t>S-698</t>
  </si>
  <si>
    <t>UKR</t>
  </si>
  <si>
    <t>individual</t>
  </si>
  <si>
    <t>KOTOVICH Ilia (J)</t>
  </si>
  <si>
    <t>0492A</t>
  </si>
  <si>
    <t>Pavlovski Posad</t>
  </si>
  <si>
    <t>KARPOV Vladimir (J)</t>
  </si>
  <si>
    <t>0483 A</t>
  </si>
  <si>
    <t>MUSAEV Ruslan (J)</t>
  </si>
  <si>
    <t>0489A</t>
  </si>
  <si>
    <t>KOZLOV Aleksandr</t>
  </si>
  <si>
    <t>CZE</t>
  </si>
  <si>
    <t>RESHETNIKOV Alexey</t>
  </si>
  <si>
    <t>0340</t>
  </si>
  <si>
    <t>ZEMLYANUKHIN Anatoly</t>
  </si>
  <si>
    <t>01950</t>
  </si>
  <si>
    <t>BRIVNIEKS Roberts</t>
  </si>
  <si>
    <t>YL-061</t>
  </si>
  <si>
    <t>LAT</t>
  </si>
  <si>
    <t>Latvia</t>
  </si>
  <si>
    <t>OJAVERS Aleksandrs</t>
  </si>
  <si>
    <t>YL-261</t>
  </si>
  <si>
    <t>BREIDAKS Ilmars</t>
  </si>
  <si>
    <t>YL-288</t>
  </si>
  <si>
    <t>BRAKOVSKIS Maris (J)</t>
  </si>
  <si>
    <t>YL-287</t>
  </si>
  <si>
    <t>RAUDINS Oskars (J)</t>
  </si>
  <si>
    <t>YL-450</t>
  </si>
  <si>
    <t>TAURINS Ilmars (J)</t>
  </si>
  <si>
    <t>YL-474</t>
  </si>
  <si>
    <t>GERKE Voldemars (J)</t>
  </si>
  <si>
    <t>YL-469</t>
  </si>
  <si>
    <t>KORPEIKINS Vladislavs (J)</t>
  </si>
  <si>
    <t>YL-467</t>
  </si>
  <si>
    <t>SALUMAE Kristijan</t>
  </si>
  <si>
    <t>0343</t>
  </si>
  <si>
    <t>EST</t>
  </si>
  <si>
    <t>Estonia</t>
  </si>
  <si>
    <t>TSAVA Jane (J)</t>
  </si>
  <si>
    <t>0623</t>
  </si>
  <si>
    <t>MINKEVICH Uladzimir</t>
  </si>
  <si>
    <t>042</t>
  </si>
  <si>
    <t>BLR</t>
  </si>
  <si>
    <t>KANICHEV Aris (J)</t>
  </si>
  <si>
    <t>0534A</t>
  </si>
  <si>
    <t>MBU "Ikar"</t>
  </si>
  <si>
    <t>LIMONOV Mikhail (J)</t>
  </si>
  <si>
    <t>0531A</t>
  </si>
  <si>
    <t>MELENEVSKIY Alexander (J)</t>
  </si>
  <si>
    <t>3192</t>
  </si>
  <si>
    <t>3190</t>
  </si>
  <si>
    <t>Bryansk</t>
  </si>
  <si>
    <t>PIANKOUSKI Maksim (J)</t>
  </si>
  <si>
    <t>338</t>
  </si>
  <si>
    <t>Schuchin</t>
  </si>
  <si>
    <t>ZARINOVS Arkadijs</t>
  </si>
  <si>
    <t>YL-238</t>
  </si>
  <si>
    <t>Daugavpils, Latvia</t>
  </si>
  <si>
    <t>PARAKHINE Sergei</t>
  </si>
  <si>
    <t>K613</t>
  </si>
  <si>
    <t>KAZ</t>
  </si>
  <si>
    <t>SERGIENKO Grigory</t>
  </si>
  <si>
    <t>0329</t>
  </si>
  <si>
    <t>SURHINEVICH Andrei (J)</t>
  </si>
  <si>
    <t>ZHAMOITSIN Ilya (J)</t>
  </si>
  <si>
    <t>326</t>
  </si>
  <si>
    <t>SHABRONSKI Daniil (J)</t>
  </si>
  <si>
    <t>320</t>
  </si>
  <si>
    <t>RCTT, Lida</t>
  </si>
  <si>
    <t>PRANIUK Andrei (J)</t>
  </si>
  <si>
    <t>164</t>
  </si>
  <si>
    <t>SVIANTSITSKI Vadzim (J)</t>
  </si>
  <si>
    <t>163</t>
  </si>
  <si>
    <t>NORITSIN Mikhail</t>
  </si>
  <si>
    <t>3189</t>
  </si>
  <si>
    <t>KONCHYK Dzmitry (J)</t>
  </si>
  <si>
    <t>OCCT-DOCAAF, Grodno</t>
  </si>
  <si>
    <t>ZHABRAVETS Kiryl (J)</t>
  </si>
  <si>
    <t>257</t>
  </si>
  <si>
    <t>LIPAI Aliaksandr (J)</t>
  </si>
  <si>
    <t>073</t>
  </si>
  <si>
    <t>NESTSERAU Ryhor (J)</t>
  </si>
  <si>
    <t>337</t>
  </si>
  <si>
    <t>DOSAAF-OCTT,Grodno</t>
  </si>
  <si>
    <t>HRABOUSKI Valery</t>
  </si>
  <si>
    <t>128</t>
  </si>
  <si>
    <t>LIPAI Aliaksandr</t>
  </si>
  <si>
    <t>071</t>
  </si>
  <si>
    <t>Range Safety Officer ___________ Mr. Denis PRYDANIKOV (UKR)</t>
  </si>
  <si>
    <t>FAI  Jury :</t>
  </si>
  <si>
    <t>Sport Director ________________ Mr. Yauheni CHASHCHEVIK  (BLR)</t>
  </si>
  <si>
    <t xml:space="preserve"> ___________ Mr. Andrius BUKAUSKAS (LTU)</t>
  </si>
  <si>
    <t>Secretary ____________________ Mrs. Ludmila KUZMINA (BLR)</t>
  </si>
  <si>
    <t xml:space="preserve"> ___________ Mrs. Iryna HRABOUSKAYA (BLR)</t>
  </si>
  <si>
    <t xml:space="preserve"> ___________ Mr. Volodymyr PANAKHNO (UKR)</t>
  </si>
  <si>
    <t>IVASHKOV Stanislav</t>
  </si>
  <si>
    <t>12th April 2014</t>
  </si>
  <si>
    <t>9:30-12:30</t>
  </si>
  <si>
    <t>Grodno, BELARUS</t>
  </si>
  <si>
    <t>Air conditions:</t>
  </si>
  <si>
    <t>Individual Classification</t>
  </si>
  <si>
    <t>Table of Results</t>
  </si>
  <si>
    <t>Class  S4A - Boost/Glider Duration Competitions</t>
  </si>
  <si>
    <t>ROUND</t>
  </si>
  <si>
    <t>FLY-OFF</t>
  </si>
  <si>
    <t>TOTAL</t>
  </si>
  <si>
    <t>PLACE</t>
  </si>
  <si>
    <t>WCup Points</t>
  </si>
  <si>
    <t>EZHOVA  Anastasia</t>
  </si>
  <si>
    <t>-</t>
  </si>
  <si>
    <t>17:00-19:30</t>
  </si>
  <si>
    <t>Class  S6A - Streamer Duration Competitions</t>
  </si>
  <si>
    <t>13th April 2014</t>
  </si>
  <si>
    <t>12:30-14:30</t>
  </si>
  <si>
    <t>Wind speed:      4-6 m/s</t>
  </si>
  <si>
    <t>Class  S7 - Scale Competitions</t>
  </si>
  <si>
    <t>PROTOTYPE</t>
  </si>
  <si>
    <t>STATIC POINTS</t>
  </si>
  <si>
    <t>BEST FLIGHT</t>
  </si>
  <si>
    <t>Ariane 1 L-6</t>
  </si>
  <si>
    <t>Sojuz</t>
  </si>
  <si>
    <t>Taurus-Tomahawk</t>
  </si>
  <si>
    <t>Алазань 2м-1ст</t>
  </si>
  <si>
    <t>Jupiter C</t>
  </si>
  <si>
    <t>8K14</t>
  </si>
  <si>
    <t>Nike-Tomahawk</t>
  </si>
  <si>
    <t>Meteor 1</t>
  </si>
  <si>
    <t>Interkosmos</t>
  </si>
  <si>
    <t>Meteor 2Н</t>
  </si>
  <si>
    <t>CE</t>
  </si>
  <si>
    <t>Black Brant VIII</t>
  </si>
  <si>
    <t>DQ</t>
  </si>
  <si>
    <t>Eridan 007</t>
  </si>
  <si>
    <t>РН Циклон - 3</t>
  </si>
  <si>
    <t>Dragon-III</t>
  </si>
  <si>
    <t>Scale Judges:     ____________ Mr. Anatoly KOCHETKOV (BLR)</t>
  </si>
  <si>
    <t xml:space="preserve">                 ____________ Mr. Aleksey VASILEV (BLR)</t>
  </si>
  <si>
    <t xml:space="preserve">                 ____________ Mr. Yuriy OSINCHENKO (BLR)</t>
  </si>
  <si>
    <t>Range Safety Officer ____________ Mr. Denis PRYDANIKOV (UKR)</t>
  </si>
  <si>
    <t>Secretary _____________________ Mrs. Ludmila KUZMINA (BLR)</t>
  </si>
  <si>
    <t>9:00-12:00</t>
  </si>
  <si>
    <t>Class  S8E/P -  Radio Controlled Rocket Glider Time Duration and Precision Landing Competitions</t>
  </si>
  <si>
    <t>AMOUNT FOR THREE ROUNDS</t>
  </si>
  <si>
    <t>FINAL</t>
  </si>
  <si>
    <t>Class  S8E/P -  Competition Flights per groups and per rounds</t>
  </si>
  <si>
    <t>ROUND 1</t>
  </si>
  <si>
    <t>Group 1</t>
  </si>
  <si>
    <t>FREQUENCY</t>
  </si>
  <si>
    <t>FLIGHT</t>
  </si>
  <si>
    <t>LANDING</t>
  </si>
  <si>
    <t>RESULT</t>
  </si>
  <si>
    <t>2.4 GHz</t>
  </si>
  <si>
    <t>40 MHz</t>
  </si>
  <si>
    <t>35.060 MHz</t>
  </si>
  <si>
    <t>Group 2</t>
  </si>
  <si>
    <t>Group 3</t>
  </si>
  <si>
    <t>ROUND 2</t>
  </si>
  <si>
    <t>ROUND 3</t>
  </si>
  <si>
    <t>13:30-16:30</t>
  </si>
  <si>
    <t>Class  S9A - Gyrocopter Duration Competitions</t>
  </si>
  <si>
    <t>Team Classification</t>
  </si>
  <si>
    <t>Lithuania-1</t>
  </si>
  <si>
    <t xml:space="preserve">Team Classification </t>
  </si>
  <si>
    <t>Juniors</t>
  </si>
  <si>
    <t>DOSAAF-OCTT, Grodno</t>
  </si>
  <si>
    <t>Sport Director ________________ Mr. Yauheni CHASHCHEVIK (BLR)</t>
  </si>
  <si>
    <t>Sport Director _________________ Mr. Yauheni CHASHCHEVIK (BLR)</t>
  </si>
  <si>
    <t>Temperature:    +7-9 °C</t>
  </si>
  <si>
    <t>Wind speed:      3-4 m/s</t>
  </si>
  <si>
    <t>Temperature:    +7-10 °C</t>
  </si>
  <si>
    <t>Latvia-1</t>
  </si>
  <si>
    <t>Latvia-2</t>
  </si>
  <si>
    <t>Lithuania-2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</si>
</sst>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>
      <alignment horizontal="center" vertical="center"/>
      <protection/>
    </xf>
  </cellStyleXfs>
  <cellXfs count="4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14" xfId="61" applyNumberFormat="1" applyFont="1" applyBorder="1" applyAlignment="1">
      <alignment horizontal="center" vertical="center"/>
      <protection/>
    </xf>
    <xf numFmtId="1" fontId="10" fillId="0" borderId="15" xfId="61" applyNumberFormat="1" applyFont="1" applyBorder="1" applyAlignment="1">
      <alignment horizontal="center" vertical="center"/>
      <protection/>
    </xf>
    <xf numFmtId="1" fontId="10" fillId="33" borderId="16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61" applyNumberFormat="1" applyFont="1" applyFill="1" applyBorder="1" applyAlignment="1">
      <alignment horizontal="center" vertical="center"/>
      <protection/>
    </xf>
    <xf numFmtId="0" fontId="10" fillId="0" borderId="20" xfId="61" applyNumberFormat="1" applyFont="1" applyFill="1" applyBorder="1" applyAlignment="1">
      <alignment horizontal="center" vertical="center"/>
      <protection/>
    </xf>
    <xf numFmtId="0" fontId="10" fillId="0" borderId="18" xfId="0" applyFont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10" fillId="0" borderId="19" xfId="61" applyNumberFormat="1" applyFont="1" applyBorder="1" applyAlignment="1">
      <alignment horizontal="center" vertical="center"/>
      <protection/>
    </xf>
    <xf numFmtId="1" fontId="10" fillId="0" borderId="19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33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1" fontId="10" fillId="0" borderId="11" xfId="61" applyNumberFormat="1" applyFont="1" applyFill="1" applyBorder="1" applyAlignment="1">
      <alignment horizontal="center" vertical="center"/>
      <protection/>
    </xf>
    <xf numFmtId="1" fontId="10" fillId="0" borderId="12" xfId="61" applyNumberFormat="1" applyFont="1" applyFill="1" applyBorder="1" applyAlignment="1">
      <alignment horizontal="center" vertical="center"/>
      <protection/>
    </xf>
    <xf numFmtId="1" fontId="10" fillId="0" borderId="14" xfId="61" applyNumberFormat="1" applyFont="1" applyFill="1" applyBorder="1" applyAlignment="1">
      <alignment horizontal="center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left" vertical="center"/>
    </xf>
    <xf numFmtId="1" fontId="10" fillId="0" borderId="18" xfId="61" applyNumberFormat="1" applyFont="1" applyFill="1" applyBorder="1" applyAlignment="1">
      <alignment horizontal="center" vertical="center"/>
      <protection/>
    </xf>
    <xf numFmtId="1" fontId="10" fillId="0" borderId="18" xfId="61" applyNumberFormat="1" applyFont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>
      <alignment vertical="center"/>
    </xf>
    <xf numFmtId="1" fontId="10" fillId="0" borderId="11" xfId="61" applyNumberFormat="1" applyFont="1" applyBorder="1" applyAlignment="1">
      <alignment horizontal="center" vertical="center"/>
      <protection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1" xfId="61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1" fontId="10" fillId="0" borderId="26" xfId="61" applyNumberFormat="1" applyFont="1" applyBorder="1" applyAlignment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29" xfId="61" applyNumberFormat="1" applyFont="1" applyBorder="1" applyAlignment="1">
      <alignment horizontal="center" vertical="center"/>
      <protection/>
    </xf>
    <xf numFmtId="1" fontId="10" fillId="0" borderId="34" xfId="61" applyNumberFormat="1" applyFont="1" applyBorder="1" applyAlignment="1">
      <alignment horizontal="center" vertical="center"/>
      <protection/>
    </xf>
    <xf numFmtId="1" fontId="10" fillId="33" borderId="35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" fontId="10" fillId="0" borderId="11" xfId="61" applyNumberFormat="1" applyFont="1" applyBorder="1">
      <alignment horizontal="center" vertical="center"/>
      <protection/>
    </xf>
    <xf numFmtId="1" fontId="10" fillId="0" borderId="12" xfId="61" applyNumberFormat="1" applyFont="1" applyBorder="1">
      <alignment horizontal="center" vertical="center"/>
      <protection/>
    </xf>
    <xf numFmtId="0" fontId="10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1" fontId="10" fillId="0" borderId="31" xfId="61" applyNumberFormat="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wrapText="1"/>
    </xf>
    <xf numFmtId="1" fontId="10" fillId="0" borderId="27" xfId="61" applyNumberFormat="1" applyFont="1" applyBorder="1" applyAlignment="1">
      <alignment horizontal="center" vertical="center"/>
      <protection/>
    </xf>
    <xf numFmtId="1" fontId="10" fillId="0" borderId="18" xfId="61" applyNumberFormat="1" applyFont="1" applyBorder="1">
      <alignment horizontal="center" vertical="center"/>
      <protection/>
    </xf>
    <xf numFmtId="1" fontId="10" fillId="0" borderId="27" xfId="61" applyNumberFormat="1" applyFont="1" applyBorder="1">
      <alignment horizontal="center" vertical="center"/>
      <protection/>
    </xf>
    <xf numFmtId="0" fontId="53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left" vertical="center"/>
    </xf>
    <xf numFmtId="49" fontId="53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left" vertical="center"/>
    </xf>
    <xf numFmtId="49" fontId="53" fillId="0" borderId="31" xfId="0" applyNumberFormat="1" applyFont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1" fontId="10" fillId="0" borderId="31" xfId="61" applyNumberFormat="1" applyFont="1" applyFill="1" applyBorder="1" applyAlignment="1">
      <alignment horizontal="center" vertical="center"/>
      <protection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33" borderId="37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left" vertical="center"/>
    </xf>
    <xf numFmtId="49" fontId="10" fillId="0" borderId="31" xfId="0" applyNumberFormat="1" applyFont="1" applyFill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" fontId="10" fillId="0" borderId="40" xfId="61" applyNumberFormat="1" applyFont="1" applyFill="1" applyBorder="1" applyAlignment="1">
      <alignment horizontal="center" vertical="center"/>
      <protection/>
    </xf>
    <xf numFmtId="1" fontId="10" fillId="0" borderId="27" xfId="61" applyNumberFormat="1" applyFont="1" applyFill="1" applyBorder="1" applyAlignment="1">
      <alignment horizontal="center" vertical="center"/>
      <protection/>
    </xf>
    <xf numFmtId="0" fontId="10" fillId="0" borderId="27" xfId="61" applyNumberFormat="1" applyFont="1" applyFill="1" applyBorder="1" applyAlignment="1">
      <alignment horizontal="center" vertical="center"/>
      <protection/>
    </xf>
    <xf numFmtId="1" fontId="10" fillId="0" borderId="12" xfId="61" applyNumberFormat="1" applyFont="1" applyBorder="1" applyAlignment="1">
      <alignment horizontal="center" vertical="center"/>
      <protection/>
    </xf>
    <xf numFmtId="0" fontId="10" fillId="0" borderId="36" xfId="61" applyNumberFormat="1" applyFont="1" applyFill="1" applyBorder="1" applyAlignment="1">
      <alignment horizontal="center" vertical="center"/>
      <protection/>
    </xf>
    <xf numFmtId="1" fontId="10" fillId="33" borderId="41" xfId="0" applyNumberFormat="1" applyFont="1" applyFill="1" applyBorder="1" applyAlignment="1">
      <alignment horizontal="center" vertical="center"/>
    </xf>
    <xf numFmtId="1" fontId="10" fillId="0" borderId="36" xfId="61" applyNumberFormat="1" applyFont="1" applyBorder="1" applyAlignment="1">
      <alignment horizontal="center" vertical="center"/>
      <protection/>
    </xf>
    <xf numFmtId="1" fontId="10" fillId="0" borderId="40" xfId="61" applyNumberFormat="1" applyFont="1" applyBorder="1" applyAlignment="1">
      <alignment horizontal="center" vertical="center"/>
      <protection/>
    </xf>
    <xf numFmtId="1" fontId="10" fillId="0" borderId="36" xfId="0" applyNumberFormat="1" applyFont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4" fillId="33" borderId="4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1" fontId="10" fillId="0" borderId="47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left" vertical="center"/>
    </xf>
    <xf numFmtId="49" fontId="53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left" vertical="center"/>
    </xf>
    <xf numFmtId="49" fontId="53" fillId="0" borderId="18" xfId="0" applyNumberFormat="1" applyFont="1" applyFill="1" applyBorder="1" applyAlignment="1">
      <alignment horizontal="center" vertical="center"/>
    </xf>
    <xf numFmtId="1" fontId="4" fillId="33" borderId="48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1" fontId="4" fillId="33" borderId="5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9" xfId="0" applyNumberFormat="1" applyFont="1" applyFill="1" applyBorder="1" applyAlignment="1">
      <alignment horizontal="left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1" fontId="10" fillId="34" borderId="48" xfId="0" applyNumberFormat="1" applyFont="1" applyFill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34" borderId="54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10" fillId="34" borderId="26" xfId="0" applyNumberFormat="1" applyFont="1" applyFill="1" applyBorder="1" applyAlignment="1">
      <alignment horizontal="center" vertical="center"/>
    </xf>
    <xf numFmtId="1" fontId="10" fillId="34" borderId="27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1" fontId="4" fillId="33" borderId="55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49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34" borderId="40" xfId="0" applyNumberFormat="1" applyFont="1" applyFill="1" applyBorder="1" applyAlignment="1">
      <alignment horizontal="center" vertical="center"/>
    </xf>
    <xf numFmtId="1" fontId="4" fillId="33" borderId="41" xfId="0" applyNumberFormat="1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1" fontId="10" fillId="34" borderId="18" xfId="0" applyNumberFormat="1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1" fontId="10" fillId="35" borderId="14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33" borderId="4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10" fillId="35" borderId="18" xfId="0" applyNumberFormat="1" applyFont="1" applyFill="1" applyBorder="1" applyAlignment="1">
      <alignment horizontal="center" vertical="center"/>
    </xf>
    <xf numFmtId="1" fontId="10" fillId="33" borderId="27" xfId="0" applyNumberFormat="1" applyFont="1" applyFill="1" applyBorder="1" applyAlignment="1">
      <alignment horizontal="center" vertical="center"/>
    </xf>
    <xf numFmtId="1" fontId="10" fillId="35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1" fontId="10" fillId="35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1" fontId="10" fillId="33" borderId="39" xfId="0" applyNumberFormat="1" applyFont="1" applyFill="1" applyBorder="1" applyAlignment="1">
      <alignment horizontal="center" vertical="center"/>
    </xf>
    <xf numFmtId="1" fontId="4" fillId="33" borderId="58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53" fillId="0" borderId="29" xfId="0" applyNumberFormat="1" applyFont="1" applyBorder="1" applyAlignment="1">
      <alignment horizontal="center" vertical="center"/>
    </xf>
    <xf numFmtId="49" fontId="53" fillId="0" borderId="29" xfId="0" applyNumberFormat="1" applyFont="1" applyBorder="1" applyAlignment="1">
      <alignment horizontal="left" vertical="center"/>
    </xf>
    <xf numFmtId="49" fontId="53" fillId="0" borderId="29" xfId="0" applyNumberFormat="1" applyFont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34" borderId="55" xfId="0" applyNumberFormat="1" applyFont="1" applyFill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1" fontId="10" fillId="0" borderId="63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10" fillId="34" borderId="58" xfId="0" applyNumberFormat="1" applyFont="1" applyFill="1" applyBorder="1" applyAlignment="1">
      <alignment horizontal="center" vertical="center"/>
    </xf>
    <xf numFmtId="0" fontId="11" fillId="0" borderId="0" xfId="61" applyFont="1">
      <alignment horizontal="center" vertical="center"/>
      <protection/>
    </xf>
    <xf numFmtId="49" fontId="10" fillId="0" borderId="0" xfId="61" applyNumberFormat="1" applyFont="1" applyAlignment="1">
      <alignment vertical="center"/>
      <protection/>
    </xf>
    <xf numFmtId="49" fontId="11" fillId="0" borderId="0" xfId="61" applyNumberFormat="1" applyFont="1" applyAlignment="1">
      <alignment horizontal="center"/>
      <protection/>
    </xf>
    <xf numFmtId="49" fontId="11" fillId="0" borderId="0" xfId="61" applyNumberFormat="1" applyFont="1" applyBorder="1" applyAlignment="1">
      <alignment horizontal="center"/>
      <protection/>
    </xf>
    <xf numFmtId="49" fontId="12" fillId="0" borderId="0" xfId="61" applyNumberFormat="1" applyFont="1" applyFill="1">
      <alignment horizontal="center" vertical="center"/>
      <protection/>
    </xf>
    <xf numFmtId="49" fontId="12" fillId="0" borderId="0" xfId="61" applyNumberFormat="1" applyFont="1">
      <alignment horizontal="center" vertical="center"/>
      <protection/>
    </xf>
    <xf numFmtId="2" fontId="12" fillId="0" borderId="0" xfId="61" applyNumberFormat="1" applyFont="1">
      <alignment horizontal="center" vertical="center"/>
      <protection/>
    </xf>
    <xf numFmtId="49" fontId="13" fillId="0" borderId="0" xfId="61" applyNumberFormat="1" applyFont="1" applyBorder="1">
      <alignment horizontal="center" vertical="center"/>
      <protection/>
    </xf>
    <xf numFmtId="1" fontId="13" fillId="0" borderId="0" xfId="61" applyNumberFormat="1" applyFont="1">
      <alignment horizontal="center" vertical="center"/>
      <protection/>
    </xf>
    <xf numFmtId="0" fontId="15" fillId="0" borderId="0" xfId="61">
      <alignment horizontal="center" vertical="center"/>
      <protection/>
    </xf>
    <xf numFmtId="0" fontId="13" fillId="0" borderId="11" xfId="61" applyNumberFormat="1" applyFont="1" applyBorder="1" applyAlignment="1">
      <alignment horizontal="center" vertical="center"/>
      <protection/>
    </xf>
    <xf numFmtId="0" fontId="13" fillId="0" borderId="12" xfId="61" applyNumberFormat="1" applyFont="1" applyBorder="1" applyAlignment="1">
      <alignment horizontal="center" vertical="center"/>
      <protection/>
    </xf>
    <xf numFmtId="0" fontId="15" fillId="0" borderId="0" xfId="61" applyBorder="1">
      <alignment horizontal="center" vertical="center"/>
      <protection/>
    </xf>
    <xf numFmtId="1" fontId="10" fillId="33" borderId="41" xfId="61" applyNumberFormat="1" applyFont="1" applyFill="1" applyBorder="1" applyAlignment="1">
      <alignment horizontal="center" vertical="center"/>
      <protection/>
    </xf>
    <xf numFmtId="49" fontId="15" fillId="0" borderId="0" xfId="61" applyNumberFormat="1">
      <alignment horizontal="center" vertical="center"/>
      <protection/>
    </xf>
    <xf numFmtId="1" fontId="10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49" fontId="10" fillId="0" borderId="0" xfId="61" applyNumberFormat="1" applyFont="1" applyFill="1" applyBorder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horizontal="center" vertical="center"/>
      <protection/>
    </xf>
    <xf numFmtId="49" fontId="10" fillId="0" borderId="0" xfId="61" applyNumberFormat="1" applyFont="1" applyBorder="1" applyAlignment="1">
      <alignment horizontal="center" vertical="center" wrapText="1"/>
      <protection/>
    </xf>
    <xf numFmtId="1" fontId="10" fillId="0" borderId="0" xfId="61" applyNumberFormat="1" applyFont="1" applyBorder="1" applyAlignment="1">
      <alignment horizontal="center" vertical="center"/>
      <protection/>
    </xf>
    <xf numFmtId="1" fontId="4" fillId="0" borderId="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/>
      <protection/>
    </xf>
    <xf numFmtId="1" fontId="10" fillId="0" borderId="64" xfId="61" applyNumberFormat="1" applyFont="1" applyFill="1" applyBorder="1" applyAlignment="1">
      <alignment horizontal="center" vertical="center"/>
      <protection/>
    </xf>
    <xf numFmtId="49" fontId="10" fillId="0" borderId="29" xfId="0" applyNumberFormat="1" applyFont="1" applyBorder="1" applyAlignment="1">
      <alignment horizontal="left" vertical="center"/>
    </xf>
    <xf numFmtId="49" fontId="10" fillId="0" borderId="44" xfId="61" applyNumberFormat="1" applyFont="1" applyBorder="1" applyAlignment="1">
      <alignment horizontal="center" vertical="center" wrapText="1"/>
      <protection/>
    </xf>
    <xf numFmtId="1" fontId="10" fillId="33" borderId="45" xfId="61" applyNumberFormat="1" applyFont="1" applyFill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1" fontId="10" fillId="0" borderId="30" xfId="61" applyNumberFormat="1" applyFont="1" applyFill="1" applyBorder="1" applyAlignment="1">
      <alignment horizontal="center" vertical="center"/>
      <protection/>
    </xf>
    <xf numFmtId="49" fontId="10" fillId="0" borderId="31" xfId="61" applyNumberFormat="1" applyFont="1" applyBorder="1" applyAlignment="1">
      <alignment horizontal="center" vertical="center" wrapText="1"/>
      <protection/>
    </xf>
    <xf numFmtId="1" fontId="10" fillId="33" borderId="37" xfId="61" applyNumberFormat="1" applyFont="1" applyFill="1" applyBorder="1" applyAlignment="1">
      <alignment horizontal="center" vertical="center"/>
      <protection/>
    </xf>
    <xf numFmtId="0" fontId="4" fillId="33" borderId="37" xfId="61" applyFont="1" applyFill="1" applyBorder="1" applyAlignment="1">
      <alignment horizontal="center" vertical="center"/>
      <protection/>
    </xf>
    <xf numFmtId="49" fontId="53" fillId="0" borderId="31" xfId="0" applyNumberFormat="1" applyFont="1" applyBorder="1" applyAlignment="1">
      <alignment horizontal="center" vertical="center" wrapText="1"/>
    </xf>
    <xf numFmtId="1" fontId="10" fillId="33" borderId="58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left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10" fillId="13" borderId="30" xfId="0" applyNumberFormat="1" applyFont="1" applyFill="1" applyBorder="1" applyAlignment="1">
      <alignment horizontal="center" vertical="center"/>
    </xf>
    <xf numFmtId="0" fontId="10" fillId="13" borderId="31" xfId="0" applyNumberFormat="1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left" vertical="center"/>
    </xf>
    <xf numFmtId="49" fontId="10" fillId="13" borderId="31" xfId="0" applyNumberFormat="1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49" fontId="10" fillId="13" borderId="31" xfId="0" applyNumberFormat="1" applyFont="1" applyFill="1" applyBorder="1" applyAlignment="1">
      <alignment horizontal="center" vertical="center" wrapText="1"/>
    </xf>
    <xf numFmtId="1" fontId="10" fillId="13" borderId="31" xfId="61" applyNumberFormat="1" applyFont="1" applyFill="1" applyBorder="1" applyAlignment="1">
      <alignment horizontal="center" vertical="center"/>
      <protection/>
    </xf>
    <xf numFmtId="1" fontId="10" fillId="13" borderId="36" xfId="61" applyNumberFormat="1" applyFont="1" applyFill="1" applyBorder="1" applyAlignment="1">
      <alignment horizontal="center" vertical="center"/>
      <protection/>
    </xf>
    <xf numFmtId="1" fontId="10" fillId="13" borderId="37" xfId="0" applyNumberFormat="1" applyFont="1" applyFill="1" applyBorder="1" applyAlignment="1">
      <alignment horizontal="center" vertical="center"/>
    </xf>
    <xf numFmtId="1" fontId="10" fillId="16" borderId="17" xfId="0" applyNumberFormat="1" applyFont="1" applyFill="1" applyBorder="1" applyAlignment="1">
      <alignment horizontal="center" vertical="center"/>
    </xf>
    <xf numFmtId="0" fontId="10" fillId="16" borderId="18" xfId="0" applyNumberFormat="1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vertical="center"/>
    </xf>
    <xf numFmtId="49" fontId="10" fillId="16" borderId="18" xfId="0" applyNumberFormat="1" applyFont="1" applyFill="1" applyBorder="1" applyAlignment="1">
      <alignment horizontal="center" vertical="center"/>
    </xf>
    <xf numFmtId="49" fontId="10" fillId="16" borderId="18" xfId="0" applyNumberFormat="1" applyFont="1" applyFill="1" applyBorder="1" applyAlignment="1">
      <alignment horizontal="center" vertical="center" wrapText="1"/>
    </xf>
    <xf numFmtId="1" fontId="10" fillId="16" borderId="18" xfId="0" applyNumberFormat="1" applyFont="1" applyFill="1" applyBorder="1" applyAlignment="1">
      <alignment horizontal="center" vertical="center"/>
    </xf>
    <xf numFmtId="1" fontId="10" fillId="16" borderId="27" xfId="0" applyNumberFormat="1" applyFont="1" applyFill="1" applyBorder="1" applyAlignment="1">
      <alignment horizontal="center" vertical="center"/>
    </xf>
    <xf numFmtId="1" fontId="10" fillId="16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3" fillId="36" borderId="65" xfId="0" applyNumberFormat="1" applyFont="1" applyFill="1" applyBorder="1" applyAlignment="1">
      <alignment horizontal="center" vertical="center" wrapText="1"/>
    </xf>
    <xf numFmtId="0" fontId="13" fillId="36" borderId="54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0" fontId="13" fillId="36" borderId="40" xfId="0" applyNumberFormat="1" applyFont="1" applyFill="1" applyBorder="1" applyAlignment="1">
      <alignment horizontal="center" vertical="center" wrapText="1"/>
    </xf>
    <xf numFmtId="0" fontId="13" fillId="36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 wrapText="1"/>
    </xf>
    <xf numFmtId="0" fontId="13" fillId="35" borderId="67" xfId="0" applyNumberFormat="1" applyFont="1" applyFill="1" applyBorder="1" applyAlignment="1">
      <alignment horizontal="center" vertical="center" wrapText="1"/>
    </xf>
    <xf numFmtId="0" fontId="13" fillId="35" borderId="63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36" borderId="42" xfId="0" applyNumberFormat="1" applyFont="1" applyFill="1" applyBorder="1" applyAlignment="1">
      <alignment horizontal="center" vertical="center" wrapText="1"/>
    </xf>
    <xf numFmtId="0" fontId="13" fillId="36" borderId="68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49" fontId="7" fillId="0" borderId="0" xfId="61" applyNumberFormat="1" applyFont="1" applyFill="1" applyAlignment="1">
      <alignment horizontal="center" vertical="center"/>
      <protection/>
    </xf>
    <xf numFmtId="49" fontId="10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49" fontId="13" fillId="0" borderId="13" xfId="61" applyNumberFormat="1" applyFont="1" applyBorder="1" applyAlignment="1">
      <alignment horizontal="center" vertical="center"/>
      <protection/>
    </xf>
    <xf numFmtId="49" fontId="13" fillId="0" borderId="21" xfId="61" applyNumberFormat="1" applyFont="1" applyBorder="1" applyAlignment="1">
      <alignment horizontal="center" vertical="center"/>
      <protection/>
    </xf>
    <xf numFmtId="49" fontId="13" fillId="0" borderId="14" xfId="61" applyNumberFormat="1" applyFont="1" applyBorder="1" applyAlignment="1">
      <alignment horizontal="center" vertical="center" wrapText="1"/>
      <protection/>
    </xf>
    <xf numFmtId="49" fontId="13" fillId="0" borderId="11" xfId="61" applyNumberFormat="1" applyFont="1" applyBorder="1" applyAlignment="1">
      <alignment horizontal="center" vertical="center" wrapText="1"/>
      <protection/>
    </xf>
    <xf numFmtId="49" fontId="13" fillId="0" borderId="14" xfId="61" applyNumberFormat="1" applyFont="1" applyBorder="1" applyAlignment="1">
      <alignment horizontal="center" vertical="center"/>
      <protection/>
    </xf>
    <xf numFmtId="49" fontId="13" fillId="0" borderId="11" xfId="61" applyNumberFormat="1" applyFont="1" applyBorder="1" applyAlignment="1">
      <alignment horizontal="center" vertical="center"/>
      <protection/>
    </xf>
    <xf numFmtId="49" fontId="13" fillId="0" borderId="44" xfId="61" applyNumberFormat="1" applyFont="1" applyFill="1" applyBorder="1" applyAlignment="1">
      <alignment horizontal="center" vertical="center" wrapText="1"/>
      <protection/>
    </xf>
    <xf numFmtId="49" fontId="13" fillId="0" borderId="22" xfId="61" applyNumberFormat="1" applyFont="1" applyFill="1" applyBorder="1" applyAlignment="1">
      <alignment horizontal="center" vertical="center" wrapText="1"/>
      <protection/>
    </xf>
    <xf numFmtId="49" fontId="13" fillId="0" borderId="44" xfId="61" applyNumberFormat="1" applyFont="1" applyBorder="1" applyAlignment="1">
      <alignment horizontal="center" vertical="center" wrapText="1"/>
      <protection/>
    </xf>
    <xf numFmtId="49" fontId="13" fillId="0" borderId="22" xfId="61" applyNumberFormat="1" applyFont="1" applyBorder="1" applyAlignment="1">
      <alignment horizontal="center" vertical="center" wrapText="1"/>
      <protection/>
    </xf>
    <xf numFmtId="49" fontId="13" fillId="0" borderId="40" xfId="61" applyNumberFormat="1" applyFont="1" applyBorder="1" applyAlignment="1">
      <alignment horizontal="center" vertical="center"/>
      <protection/>
    </xf>
    <xf numFmtId="49" fontId="13" fillId="0" borderId="65" xfId="61" applyNumberFormat="1" applyFont="1" applyBorder="1" applyAlignment="1">
      <alignment horizontal="center" vertical="center"/>
      <protection/>
    </xf>
    <xf numFmtId="49" fontId="13" fillId="0" borderId="56" xfId="61" applyNumberFormat="1" applyFont="1" applyBorder="1" applyAlignment="1">
      <alignment horizontal="center" vertical="center"/>
      <protection/>
    </xf>
    <xf numFmtId="49" fontId="13" fillId="0" borderId="45" xfId="61" applyNumberFormat="1" applyFont="1" applyBorder="1" applyAlignment="1">
      <alignment horizontal="center" vertical="center"/>
      <protection/>
    </xf>
    <xf numFmtId="49" fontId="13" fillId="0" borderId="58" xfId="61" applyNumberFormat="1" applyFont="1" applyBorder="1" applyAlignment="1">
      <alignment horizontal="center" vertical="center"/>
      <protection/>
    </xf>
    <xf numFmtId="0" fontId="13" fillId="0" borderId="45" xfId="61" applyFont="1" applyBorder="1" applyAlignment="1">
      <alignment horizontal="center" vertical="center"/>
      <protection/>
    </xf>
    <xf numFmtId="0" fontId="13" fillId="0" borderId="58" xfId="61" applyFont="1" applyBorder="1" applyAlignment="1">
      <alignment horizontal="center" vertical="center"/>
      <protection/>
    </xf>
    <xf numFmtId="1" fontId="10" fillId="33" borderId="45" xfId="61" applyNumberFormat="1" applyFont="1" applyFill="1" applyBorder="1" applyAlignment="1">
      <alignment horizontal="center" vertical="center"/>
      <protection/>
    </xf>
    <xf numFmtId="1" fontId="10" fillId="33" borderId="55" xfId="61" applyNumberFormat="1" applyFont="1" applyFill="1" applyBorder="1" applyAlignment="1">
      <alignment horizontal="center" vertical="center"/>
      <protection/>
    </xf>
    <xf numFmtId="1" fontId="10" fillId="33" borderId="58" xfId="61" applyNumberFormat="1" applyFont="1" applyFill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0" fillId="33" borderId="55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4" fillId="33" borderId="55" xfId="61" applyFont="1" applyFill="1" applyBorder="1" applyAlignment="1">
      <alignment horizontal="center" vertical="center"/>
      <protection/>
    </xf>
    <xf numFmtId="0" fontId="4" fillId="33" borderId="58" xfId="61" applyFont="1" applyFill="1" applyBorder="1" applyAlignment="1">
      <alignment horizontal="center" vertical="center"/>
      <protection/>
    </xf>
    <xf numFmtId="0" fontId="53" fillId="0" borderId="3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" fontId="10" fillId="33" borderId="45" xfId="61" applyNumberFormat="1" applyFont="1" applyFill="1" applyBorder="1" applyAlignment="1">
      <alignment horizontal="center" vertical="center" wrapText="1"/>
      <protection/>
    </xf>
    <xf numFmtId="1" fontId="10" fillId="33" borderId="55" xfId="61" applyNumberFormat="1" applyFont="1" applyFill="1" applyBorder="1" applyAlignment="1">
      <alignment horizontal="center" vertical="center" wrapText="1"/>
      <protection/>
    </xf>
    <xf numFmtId="1" fontId="10" fillId="33" borderId="58" xfId="61" applyNumberFormat="1" applyFont="1" applyFill="1" applyBorder="1" applyAlignment="1">
      <alignment horizontal="center" vertical="center" wrapText="1"/>
      <protection/>
    </xf>
    <xf numFmtId="1" fontId="10" fillId="0" borderId="64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 wrapText="1"/>
    </xf>
    <xf numFmtId="49" fontId="10" fillId="0" borderId="44" xfId="61" applyNumberFormat="1" applyFont="1" applyBorder="1" applyAlignment="1">
      <alignment horizontal="center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10" fillId="0" borderId="64" xfId="61" applyNumberFormat="1" applyFont="1" applyFill="1" applyBorder="1" applyAlignment="1">
      <alignment horizontal="center" vertical="center"/>
      <protection/>
    </xf>
    <xf numFmtId="1" fontId="10" fillId="0" borderId="61" xfId="61" applyNumberFormat="1" applyFont="1" applyFill="1" applyBorder="1" applyAlignment="1">
      <alignment horizontal="center" vertical="center"/>
      <protection/>
    </xf>
    <xf numFmtId="1" fontId="10" fillId="0" borderId="38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180975</xdr:rowOff>
    </xdr:from>
    <xdr:to>
      <xdr:col>3</xdr:col>
      <xdr:colOff>390525</xdr:colOff>
      <xdr:row>6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47700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</xdr:row>
      <xdr:rowOff>0</xdr:rowOff>
    </xdr:from>
    <xdr:to>
      <xdr:col>9</xdr:col>
      <xdr:colOff>314325</xdr:colOff>
      <xdr:row>7</xdr:row>
      <xdr:rowOff>95250</xdr:rowOff>
    </xdr:to>
    <xdr:pic>
      <xdr:nvPicPr>
        <xdr:cNvPr id="2" name="Рисунок 4" descr="БФАС лого_2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66725"/>
          <a:ext cx="1600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28575</xdr:rowOff>
    </xdr:from>
    <xdr:to>
      <xdr:col>6</xdr:col>
      <xdr:colOff>342900</xdr:colOff>
      <xdr:row>6</xdr:row>
      <xdr:rowOff>133350</xdr:rowOff>
    </xdr:to>
    <xdr:pic>
      <xdr:nvPicPr>
        <xdr:cNvPr id="3" name="Рисунок 4" descr="Эмблема 20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495300"/>
          <a:ext cx="1447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zoomScale="80" zoomScaleNormal="80" zoomScaleSheetLayoutView="90" workbookViewId="0" topLeftCell="A3">
      <selection activeCell="B17" sqref="B17:J17"/>
    </sheetView>
  </sheetViews>
  <sheetFormatPr defaultColWidth="9.140625" defaultRowHeight="12.75"/>
  <cols>
    <col min="1" max="1" width="4.140625" style="0" customWidth="1"/>
    <col min="10" max="10" width="15.7109375" style="0" customWidth="1"/>
  </cols>
  <sheetData>
    <row r="1" spans="2:10" s="1" customFormat="1" ht="36.75" customHeight="1">
      <c r="B1" s="371" t="s">
        <v>0</v>
      </c>
      <c r="C1" s="371"/>
      <c r="D1" s="371"/>
      <c r="E1" s="371"/>
      <c r="F1" s="371"/>
      <c r="G1" s="371"/>
      <c r="H1" s="371"/>
      <c r="I1" s="371"/>
      <c r="J1" s="371"/>
    </row>
    <row r="2" spans="2:10" s="1" customFormat="1" ht="27.75" customHeight="1">
      <c r="B2" s="371"/>
      <c r="C2" s="371"/>
      <c r="D2" s="371"/>
      <c r="E2" s="371"/>
      <c r="F2" s="371"/>
      <c r="G2" s="371"/>
      <c r="H2" s="371"/>
      <c r="I2" s="371"/>
      <c r="J2" s="371"/>
    </row>
    <row r="3" spans="2:7" s="1" customFormat="1" ht="34.5" customHeight="1">
      <c r="B3" s="2"/>
      <c r="F3" s="2"/>
      <c r="G3" s="2"/>
    </row>
    <row r="4" s="1" customFormat="1" ht="15" customHeight="1">
      <c r="B4" s="2"/>
    </row>
    <row r="5" s="1" customFormat="1" ht="14.25" customHeight="1">
      <c r="B5" s="2"/>
    </row>
    <row r="6" s="1" customFormat="1" ht="20.25" customHeight="1">
      <c r="B6" s="2"/>
    </row>
    <row r="7" s="1" customFormat="1" ht="14.25" customHeight="1">
      <c r="B7" s="2"/>
    </row>
    <row r="8" s="1" customFormat="1" ht="15.75" customHeight="1">
      <c r="B8" s="2"/>
    </row>
    <row r="9" s="1" customFormat="1" ht="15.75">
      <c r="B9" s="2"/>
    </row>
    <row r="10" s="1" customFormat="1" ht="15" customHeight="1"/>
    <row r="11" s="1" customFormat="1" ht="14.25" customHeight="1"/>
    <row r="12" spans="2:10" s="1" customFormat="1" ht="43.5" customHeight="1">
      <c r="B12" s="371" t="s">
        <v>1</v>
      </c>
      <c r="C12" s="371"/>
      <c r="D12" s="371"/>
      <c r="E12" s="371"/>
      <c r="F12" s="371"/>
      <c r="G12" s="371"/>
      <c r="H12" s="371"/>
      <c r="I12" s="371"/>
      <c r="J12" s="371"/>
    </row>
    <row r="13" spans="2:10" s="1" customFormat="1" ht="41.25" customHeight="1">
      <c r="B13" s="371" t="s">
        <v>2</v>
      </c>
      <c r="C13" s="371"/>
      <c r="D13" s="371"/>
      <c r="E13" s="371"/>
      <c r="F13" s="371"/>
      <c r="G13" s="371"/>
      <c r="H13" s="371"/>
      <c r="I13" s="371"/>
      <c r="J13" s="371"/>
    </row>
    <row r="14" s="1" customFormat="1" ht="26.25" customHeight="1">
      <c r="B14" s="3"/>
    </row>
    <row r="15" spans="2:10" s="1" customFormat="1" ht="24.75" customHeight="1">
      <c r="B15" s="372" t="s">
        <v>3</v>
      </c>
      <c r="C15" s="372"/>
      <c r="D15" s="372"/>
      <c r="E15" s="372"/>
      <c r="F15" s="372"/>
      <c r="G15" s="372"/>
      <c r="H15" s="372"/>
      <c r="I15" s="372"/>
      <c r="J15" s="372"/>
    </row>
    <row r="16" s="1" customFormat="1" ht="43.5" customHeight="1">
      <c r="B16" s="4"/>
    </row>
    <row r="17" spans="2:10" s="1" customFormat="1" ht="36" customHeight="1">
      <c r="B17" s="373" t="s">
        <v>4</v>
      </c>
      <c r="C17" s="373"/>
      <c r="D17" s="373"/>
      <c r="E17" s="373"/>
      <c r="F17" s="373"/>
      <c r="G17" s="373"/>
      <c r="H17" s="373"/>
      <c r="I17" s="373"/>
      <c r="J17" s="373"/>
    </row>
    <row r="18" spans="2:6" s="1" customFormat="1" ht="39.75" customHeight="1">
      <c r="B18" s="5"/>
      <c r="F18" s="6"/>
    </row>
    <row r="19" spans="2:10" s="1" customFormat="1" ht="15.75">
      <c r="B19" s="370" t="s">
        <v>5</v>
      </c>
      <c r="C19" s="370"/>
      <c r="D19" s="370"/>
      <c r="E19" s="370"/>
      <c r="F19" s="370"/>
      <c r="G19" s="370"/>
      <c r="H19" s="370"/>
      <c r="I19" s="370"/>
      <c r="J19" s="370"/>
    </row>
    <row r="20" spans="2:10" s="1" customFormat="1" ht="22.5" customHeight="1">
      <c r="B20" s="370" t="s">
        <v>6</v>
      </c>
      <c r="C20" s="370"/>
      <c r="D20" s="370"/>
      <c r="E20" s="370"/>
      <c r="F20" s="370"/>
      <c r="G20" s="370"/>
      <c r="H20" s="370"/>
      <c r="I20" s="370"/>
      <c r="J20" s="370"/>
    </row>
  </sheetData>
  <sheetProtection/>
  <mergeCells count="8">
    <mergeCell ref="B19:J19"/>
    <mergeCell ref="B20:J20"/>
    <mergeCell ref="B1:J1"/>
    <mergeCell ref="B2:J2"/>
    <mergeCell ref="B12:J12"/>
    <mergeCell ref="B13:J13"/>
    <mergeCell ref="B15:J15"/>
    <mergeCell ref="B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40">
      <selection activeCell="B4" sqref="B4:N4"/>
    </sheetView>
  </sheetViews>
  <sheetFormatPr defaultColWidth="9.140625" defaultRowHeight="12.75"/>
  <cols>
    <col min="1" max="1" width="4.00390625" style="324" customWidth="1"/>
    <col min="2" max="2" width="4.140625" style="324" customWidth="1"/>
    <col min="3" max="3" width="4.8515625" style="329" customWidth="1"/>
    <col min="4" max="4" width="29.57421875" style="324" customWidth="1"/>
    <col min="5" max="5" width="9.28125" style="324" customWidth="1"/>
    <col min="6" max="6" width="10.28125" style="324" customWidth="1"/>
    <col min="7" max="7" width="25.57421875" style="324" customWidth="1"/>
    <col min="8" max="12" width="5.7109375" style="324" customWidth="1"/>
    <col min="13" max="13" width="8.00390625" style="324" customWidth="1"/>
    <col min="14" max="14" width="8.00390625" style="327" customWidth="1"/>
    <col min="15" max="15" width="4.00390625" style="327" customWidth="1"/>
  </cols>
  <sheetData>
    <row r="1" spans="1:15" ht="18.75">
      <c r="A1" s="315"/>
      <c r="B1" s="446" t="s">
        <v>31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315"/>
    </row>
    <row r="2" spans="1:15" ht="18.75">
      <c r="A2" s="315"/>
      <c r="B2" s="447" t="s">
        <v>32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315"/>
    </row>
    <row r="3" spans="1:15" ht="22.5">
      <c r="A3" s="315"/>
      <c r="B3" s="448" t="s">
        <v>33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18.75">
      <c r="A4" s="315"/>
      <c r="B4" s="449" t="s">
        <v>34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315"/>
    </row>
    <row r="5" spans="1:15" ht="18.75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5"/>
      <c r="M5" s="316"/>
      <c r="N5" s="316"/>
      <c r="O5" s="315"/>
    </row>
    <row r="6" spans="1:15" ht="25.5">
      <c r="A6" s="315"/>
      <c r="B6" s="450" t="s">
        <v>243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</row>
    <row r="7" spans="1:15" ht="19.5" thickBot="1">
      <c r="A7" s="315"/>
      <c r="B7" s="315"/>
      <c r="C7" s="317"/>
      <c r="D7" s="318"/>
      <c r="E7" s="319"/>
      <c r="F7" s="319"/>
      <c r="G7" s="319"/>
      <c r="H7" s="319"/>
      <c r="I7" s="320"/>
      <c r="J7" s="321"/>
      <c r="K7" s="321"/>
      <c r="L7" s="321"/>
      <c r="M7" s="321"/>
      <c r="N7" s="322"/>
      <c r="O7" s="323"/>
    </row>
    <row r="8" spans="2:15" ht="12.75">
      <c r="B8" s="451" t="s">
        <v>36</v>
      </c>
      <c r="C8" s="453" t="s">
        <v>37</v>
      </c>
      <c r="D8" s="455" t="s">
        <v>38</v>
      </c>
      <c r="E8" s="457" t="s">
        <v>39</v>
      </c>
      <c r="F8" s="459" t="s">
        <v>40</v>
      </c>
      <c r="G8" s="459" t="s">
        <v>41</v>
      </c>
      <c r="H8" s="461" t="s">
        <v>42</v>
      </c>
      <c r="I8" s="462"/>
      <c r="J8" s="462"/>
      <c r="K8" s="462"/>
      <c r="L8" s="463"/>
      <c r="M8" s="464" t="s">
        <v>188</v>
      </c>
      <c r="N8" s="466" t="s">
        <v>189</v>
      </c>
      <c r="O8" s="324"/>
    </row>
    <row r="9" spans="2:15" ht="13.5" thickBot="1">
      <c r="B9" s="452"/>
      <c r="C9" s="454"/>
      <c r="D9" s="456"/>
      <c r="E9" s="458"/>
      <c r="F9" s="460"/>
      <c r="G9" s="460"/>
      <c r="H9" s="325" t="s">
        <v>44</v>
      </c>
      <c r="I9" s="325" t="s">
        <v>45</v>
      </c>
      <c r="J9" s="325" t="s">
        <v>46</v>
      </c>
      <c r="K9" s="325" t="s">
        <v>47</v>
      </c>
      <c r="L9" s="326" t="s">
        <v>48</v>
      </c>
      <c r="M9" s="465"/>
      <c r="N9" s="467"/>
      <c r="O9" s="324"/>
    </row>
    <row r="10" spans="2:15" ht="15.75">
      <c r="B10" s="481">
        <v>1</v>
      </c>
      <c r="C10" s="25">
        <v>1</v>
      </c>
      <c r="D10" s="26" t="s">
        <v>49</v>
      </c>
      <c r="E10" s="27" t="s">
        <v>50</v>
      </c>
      <c r="F10" s="28" t="s">
        <v>51</v>
      </c>
      <c r="G10" s="379" t="s">
        <v>52</v>
      </c>
      <c r="H10" s="29"/>
      <c r="I10" s="30">
        <v>53</v>
      </c>
      <c r="J10" s="30"/>
      <c r="K10" s="30">
        <v>107</v>
      </c>
      <c r="L10" s="31">
        <v>49</v>
      </c>
      <c r="M10" s="468">
        <f>SUM(H10:L13)</f>
        <v>734</v>
      </c>
      <c r="N10" s="471">
        <f>RANK(M10,M$10:M$53)</f>
        <v>3</v>
      </c>
      <c r="O10" s="324"/>
    </row>
    <row r="11" spans="2:15" ht="15.75">
      <c r="B11" s="482"/>
      <c r="C11" s="34">
        <v>2</v>
      </c>
      <c r="D11" s="35" t="s">
        <v>53</v>
      </c>
      <c r="E11" s="36" t="s">
        <v>54</v>
      </c>
      <c r="F11" s="37" t="s">
        <v>51</v>
      </c>
      <c r="G11" s="382"/>
      <c r="H11" s="38">
        <v>66</v>
      </c>
      <c r="I11" s="38">
        <v>62</v>
      </c>
      <c r="J11" s="38"/>
      <c r="K11" s="38"/>
      <c r="L11" s="39"/>
      <c r="M11" s="469"/>
      <c r="N11" s="472"/>
      <c r="O11" s="324"/>
    </row>
    <row r="12" spans="2:15" ht="15.75">
      <c r="B12" s="482"/>
      <c r="C12" s="34">
        <v>3</v>
      </c>
      <c r="D12" s="40" t="s">
        <v>55</v>
      </c>
      <c r="E12" s="41" t="s">
        <v>56</v>
      </c>
      <c r="F12" s="37" t="s">
        <v>51</v>
      </c>
      <c r="G12" s="382"/>
      <c r="H12" s="42">
        <v>43</v>
      </c>
      <c r="I12" s="42">
        <v>88</v>
      </c>
      <c r="J12" s="42"/>
      <c r="K12" s="42">
        <v>75</v>
      </c>
      <c r="L12" s="43">
        <v>60</v>
      </c>
      <c r="M12" s="469"/>
      <c r="N12" s="472"/>
      <c r="O12" s="324"/>
    </row>
    <row r="13" spans="2:15" ht="16.5" thickBot="1">
      <c r="B13" s="483"/>
      <c r="C13" s="46">
        <v>4</v>
      </c>
      <c r="D13" s="47" t="s">
        <v>57</v>
      </c>
      <c r="E13" s="48" t="s">
        <v>58</v>
      </c>
      <c r="F13" s="49" t="s">
        <v>51</v>
      </c>
      <c r="G13" s="383"/>
      <c r="H13" s="50">
        <v>34</v>
      </c>
      <c r="I13" s="50"/>
      <c r="J13" s="50"/>
      <c r="K13" s="50"/>
      <c r="L13" s="51">
        <v>97</v>
      </c>
      <c r="M13" s="470"/>
      <c r="N13" s="473"/>
      <c r="O13" s="324"/>
    </row>
    <row r="14" spans="1:15" ht="15.75">
      <c r="A14" s="327"/>
      <c r="B14" s="481">
        <v>2</v>
      </c>
      <c r="C14" s="54">
        <v>6</v>
      </c>
      <c r="D14" s="40" t="s">
        <v>59</v>
      </c>
      <c r="E14" s="55">
        <v>3156</v>
      </c>
      <c r="F14" s="56" t="s">
        <v>51</v>
      </c>
      <c r="G14" s="379" t="s">
        <v>60</v>
      </c>
      <c r="H14" s="57"/>
      <c r="I14" s="57">
        <v>52</v>
      </c>
      <c r="J14" s="58">
        <v>68</v>
      </c>
      <c r="K14" s="58">
        <v>35</v>
      </c>
      <c r="L14" s="59"/>
      <c r="M14" s="468">
        <f>SUM(H14:L18)</f>
        <v>821</v>
      </c>
      <c r="N14" s="471">
        <f>RANK(M14,M$10:M$53)</f>
        <v>2</v>
      </c>
      <c r="O14" s="324"/>
    </row>
    <row r="15" spans="1:15" ht="15.75">
      <c r="A15" s="327"/>
      <c r="B15" s="482"/>
      <c r="C15" s="34">
        <v>7</v>
      </c>
      <c r="D15" s="40" t="s">
        <v>61</v>
      </c>
      <c r="E15" s="55">
        <v>3155</v>
      </c>
      <c r="F15" s="56" t="s">
        <v>51</v>
      </c>
      <c r="G15" s="382"/>
      <c r="H15" s="42">
        <v>81</v>
      </c>
      <c r="I15" s="42">
        <v>32</v>
      </c>
      <c r="J15" s="42">
        <v>53</v>
      </c>
      <c r="K15" s="42">
        <v>42</v>
      </c>
      <c r="L15" s="60"/>
      <c r="M15" s="469"/>
      <c r="N15" s="474"/>
      <c r="O15" s="324"/>
    </row>
    <row r="16" spans="1:15" ht="15.75">
      <c r="A16" s="327"/>
      <c r="B16" s="482"/>
      <c r="C16" s="34">
        <v>8</v>
      </c>
      <c r="D16" s="62" t="s">
        <v>62</v>
      </c>
      <c r="E16" s="63">
        <v>3154</v>
      </c>
      <c r="F16" s="64" t="s">
        <v>51</v>
      </c>
      <c r="G16" s="382"/>
      <c r="H16" s="42">
        <v>34</v>
      </c>
      <c r="I16" s="42"/>
      <c r="J16" s="42"/>
      <c r="K16" s="42"/>
      <c r="L16" s="60">
        <v>54</v>
      </c>
      <c r="M16" s="469"/>
      <c r="N16" s="474"/>
      <c r="O16" s="324"/>
    </row>
    <row r="17" spans="1:15" ht="15.75">
      <c r="A17" s="327"/>
      <c r="B17" s="482"/>
      <c r="C17" s="34">
        <v>9</v>
      </c>
      <c r="D17" s="40" t="s">
        <v>63</v>
      </c>
      <c r="E17" s="55">
        <v>3153</v>
      </c>
      <c r="F17" s="56" t="s">
        <v>51</v>
      </c>
      <c r="G17" s="382"/>
      <c r="H17" s="42">
        <v>75</v>
      </c>
      <c r="I17" s="42">
        <v>79</v>
      </c>
      <c r="J17" s="42">
        <v>51</v>
      </c>
      <c r="K17" s="42">
        <v>12</v>
      </c>
      <c r="L17" s="60">
        <v>51</v>
      </c>
      <c r="M17" s="469"/>
      <c r="N17" s="474"/>
      <c r="O17" s="324"/>
    </row>
    <row r="18" spans="1:15" ht="16.5" thickBot="1">
      <c r="A18" s="327"/>
      <c r="B18" s="483"/>
      <c r="C18" s="65">
        <v>14</v>
      </c>
      <c r="D18" s="66" t="s">
        <v>64</v>
      </c>
      <c r="E18" s="67" t="s">
        <v>65</v>
      </c>
      <c r="F18" s="68" t="s">
        <v>51</v>
      </c>
      <c r="G18" s="383"/>
      <c r="H18" s="69"/>
      <c r="I18" s="69"/>
      <c r="J18" s="69"/>
      <c r="K18" s="69"/>
      <c r="L18" s="70">
        <v>102</v>
      </c>
      <c r="M18" s="470"/>
      <c r="N18" s="475"/>
      <c r="O18" s="324"/>
    </row>
    <row r="19" spans="1:15" ht="15" customHeight="1">
      <c r="A19" s="327"/>
      <c r="B19" s="481">
        <v>3</v>
      </c>
      <c r="C19" s="25">
        <v>40</v>
      </c>
      <c r="D19" s="26" t="s">
        <v>66</v>
      </c>
      <c r="E19" s="27" t="s">
        <v>67</v>
      </c>
      <c r="F19" s="28" t="s">
        <v>68</v>
      </c>
      <c r="G19" s="379" t="s">
        <v>244</v>
      </c>
      <c r="H19" s="71">
        <v>84</v>
      </c>
      <c r="I19" s="71">
        <v>58</v>
      </c>
      <c r="J19" s="71"/>
      <c r="K19" s="71"/>
      <c r="L19" s="71"/>
      <c r="M19" s="478">
        <f>SUM(H19:L23)</f>
        <v>473</v>
      </c>
      <c r="N19" s="471">
        <f>RANK(M19,M$10:M$53)</f>
        <v>9</v>
      </c>
      <c r="O19" s="324"/>
    </row>
    <row r="20" spans="1:15" ht="15.75">
      <c r="A20" s="327"/>
      <c r="B20" s="482"/>
      <c r="C20" s="72">
        <v>41</v>
      </c>
      <c r="D20" s="73" t="s">
        <v>70</v>
      </c>
      <c r="E20" s="41" t="s">
        <v>71</v>
      </c>
      <c r="F20" s="37" t="s">
        <v>68</v>
      </c>
      <c r="G20" s="380"/>
      <c r="H20" s="74"/>
      <c r="I20" s="74">
        <v>43</v>
      </c>
      <c r="J20" s="74"/>
      <c r="K20" s="74"/>
      <c r="L20" s="74">
        <v>37</v>
      </c>
      <c r="M20" s="479"/>
      <c r="N20" s="474"/>
      <c r="O20" s="324"/>
    </row>
    <row r="21" spans="2:15" ht="15.75">
      <c r="B21" s="482"/>
      <c r="C21" s="34">
        <v>42</v>
      </c>
      <c r="D21" s="73" t="s">
        <v>72</v>
      </c>
      <c r="E21" s="41" t="s">
        <v>73</v>
      </c>
      <c r="F21" s="37" t="s">
        <v>68</v>
      </c>
      <c r="G21" s="380"/>
      <c r="H21" s="38"/>
      <c r="I21" s="38"/>
      <c r="J21" s="38"/>
      <c r="K21" s="38"/>
      <c r="L21" s="38">
        <v>78</v>
      </c>
      <c r="M21" s="479"/>
      <c r="N21" s="474"/>
      <c r="O21" s="324"/>
    </row>
    <row r="22" spans="2:15" ht="15.75">
      <c r="B22" s="482"/>
      <c r="C22" s="34">
        <v>43</v>
      </c>
      <c r="D22" s="73" t="s">
        <v>74</v>
      </c>
      <c r="E22" s="41" t="s">
        <v>75</v>
      </c>
      <c r="F22" s="37" t="s">
        <v>68</v>
      </c>
      <c r="G22" s="380"/>
      <c r="H22" s="75">
        <v>36</v>
      </c>
      <c r="I22" s="75">
        <v>81</v>
      </c>
      <c r="J22" s="75"/>
      <c r="K22" s="75"/>
      <c r="L22" s="75">
        <v>37</v>
      </c>
      <c r="M22" s="479"/>
      <c r="N22" s="474"/>
      <c r="O22" s="324"/>
    </row>
    <row r="23" spans="2:15" ht="16.5" thickBot="1">
      <c r="B23" s="483"/>
      <c r="C23" s="34">
        <v>37</v>
      </c>
      <c r="D23" s="76" t="s">
        <v>76</v>
      </c>
      <c r="E23" s="41" t="s">
        <v>77</v>
      </c>
      <c r="F23" s="37" t="s">
        <v>68</v>
      </c>
      <c r="G23" s="381"/>
      <c r="H23" s="75">
        <v>19</v>
      </c>
      <c r="I23" s="75"/>
      <c r="J23" s="75"/>
      <c r="K23" s="75"/>
      <c r="L23" s="75"/>
      <c r="M23" s="480"/>
      <c r="N23" s="475"/>
      <c r="O23" s="324"/>
    </row>
    <row r="24" spans="2:15" ht="15" customHeight="1">
      <c r="B24" s="481">
        <v>4</v>
      </c>
      <c r="C24" s="25">
        <v>40</v>
      </c>
      <c r="D24" s="26" t="s">
        <v>66</v>
      </c>
      <c r="E24" s="27" t="s">
        <v>67</v>
      </c>
      <c r="F24" s="28" t="s">
        <v>68</v>
      </c>
      <c r="G24" s="379" t="s">
        <v>255</v>
      </c>
      <c r="H24" s="71"/>
      <c r="I24" s="71"/>
      <c r="J24" s="71"/>
      <c r="K24" s="71"/>
      <c r="L24" s="71">
        <v>106</v>
      </c>
      <c r="M24" s="478">
        <f>SUM(H24:L27)</f>
        <v>520</v>
      </c>
      <c r="N24" s="471">
        <f>RANK(M24,M$10:M$53)</f>
        <v>5</v>
      </c>
      <c r="O24" s="324"/>
    </row>
    <row r="25" spans="2:15" ht="15.75">
      <c r="B25" s="482"/>
      <c r="C25" s="34">
        <v>42</v>
      </c>
      <c r="D25" s="73" t="s">
        <v>72</v>
      </c>
      <c r="E25" s="41" t="s">
        <v>73</v>
      </c>
      <c r="F25" s="37" t="s">
        <v>68</v>
      </c>
      <c r="G25" s="380"/>
      <c r="H25" s="38"/>
      <c r="I25" s="38">
        <v>50</v>
      </c>
      <c r="J25" s="38"/>
      <c r="K25" s="38"/>
      <c r="L25" s="38"/>
      <c r="M25" s="479"/>
      <c r="N25" s="474"/>
      <c r="O25" s="324"/>
    </row>
    <row r="26" spans="2:15" ht="15.75">
      <c r="B26" s="482"/>
      <c r="C26" s="34">
        <v>37</v>
      </c>
      <c r="D26" s="76" t="s">
        <v>76</v>
      </c>
      <c r="E26" s="41" t="s">
        <v>77</v>
      </c>
      <c r="F26" s="37" t="s">
        <v>68</v>
      </c>
      <c r="G26" s="380"/>
      <c r="H26" s="75"/>
      <c r="I26" s="75">
        <v>90</v>
      </c>
      <c r="J26" s="75"/>
      <c r="K26" s="75"/>
      <c r="L26" s="75">
        <v>78</v>
      </c>
      <c r="M26" s="479"/>
      <c r="N26" s="474"/>
      <c r="O26" s="324"/>
    </row>
    <row r="27" spans="2:15" ht="16.5" thickBot="1">
      <c r="B27" s="483"/>
      <c r="C27" s="46">
        <v>38</v>
      </c>
      <c r="D27" s="66" t="s">
        <v>80</v>
      </c>
      <c r="E27" s="48" t="s">
        <v>81</v>
      </c>
      <c r="F27" s="68" t="s">
        <v>68</v>
      </c>
      <c r="G27" s="381"/>
      <c r="H27" s="77">
        <v>44</v>
      </c>
      <c r="I27" s="77">
        <v>84</v>
      </c>
      <c r="J27" s="77"/>
      <c r="K27" s="77"/>
      <c r="L27" s="77">
        <v>68</v>
      </c>
      <c r="M27" s="480"/>
      <c r="N27" s="475"/>
      <c r="O27" s="324"/>
    </row>
    <row r="28" spans="2:15" ht="15.75">
      <c r="B28" s="481">
        <v>5</v>
      </c>
      <c r="C28" s="54">
        <v>35</v>
      </c>
      <c r="D28" s="85" t="s">
        <v>86</v>
      </c>
      <c r="E28" s="86" t="s">
        <v>87</v>
      </c>
      <c r="F28" s="87" t="s">
        <v>51</v>
      </c>
      <c r="G28" s="391" t="s">
        <v>88</v>
      </c>
      <c r="H28" s="58">
        <v>77</v>
      </c>
      <c r="I28" s="57">
        <v>44</v>
      </c>
      <c r="J28" s="57"/>
      <c r="K28" s="57">
        <v>0</v>
      </c>
      <c r="L28" s="88">
        <v>78</v>
      </c>
      <c r="M28" s="468">
        <f>SUM(H28:L30)</f>
        <v>475</v>
      </c>
      <c r="N28" s="471">
        <f>RANK(M28,M$10:M$53)</f>
        <v>8</v>
      </c>
      <c r="O28" s="324"/>
    </row>
    <row r="29" spans="2:15" ht="15.75">
      <c r="B29" s="482"/>
      <c r="C29" s="90">
        <v>34</v>
      </c>
      <c r="D29" s="62" t="s">
        <v>89</v>
      </c>
      <c r="E29" s="91" t="s">
        <v>90</v>
      </c>
      <c r="F29" s="92" t="s">
        <v>51</v>
      </c>
      <c r="G29" s="476"/>
      <c r="H29" s="94">
        <v>51</v>
      </c>
      <c r="I29" s="95">
        <v>41</v>
      </c>
      <c r="J29" s="95"/>
      <c r="K29" s="95"/>
      <c r="L29" s="96">
        <v>54</v>
      </c>
      <c r="M29" s="469"/>
      <c r="N29" s="474"/>
      <c r="O29" s="324"/>
    </row>
    <row r="30" spans="2:15" ht="16.5" thickBot="1">
      <c r="B30" s="483"/>
      <c r="C30" s="46">
        <v>36</v>
      </c>
      <c r="D30" s="66" t="s">
        <v>91</v>
      </c>
      <c r="E30" s="48" t="s">
        <v>92</v>
      </c>
      <c r="F30" s="68" t="s">
        <v>51</v>
      </c>
      <c r="G30" s="477"/>
      <c r="H30" s="99">
        <v>31</v>
      </c>
      <c r="I30" s="99">
        <v>70</v>
      </c>
      <c r="J30" s="99">
        <v>0</v>
      </c>
      <c r="K30" s="99"/>
      <c r="L30" s="100">
        <v>29</v>
      </c>
      <c r="M30" s="470"/>
      <c r="N30" s="475"/>
      <c r="O30" s="324"/>
    </row>
    <row r="31" spans="2:15" ht="15.75">
      <c r="B31" s="481">
        <v>6</v>
      </c>
      <c r="C31" s="54">
        <v>25</v>
      </c>
      <c r="D31" s="85" t="s">
        <v>99</v>
      </c>
      <c r="E31" s="86" t="s">
        <v>100</v>
      </c>
      <c r="F31" s="104" t="s">
        <v>101</v>
      </c>
      <c r="G31" s="379" t="s">
        <v>253</v>
      </c>
      <c r="H31" s="57"/>
      <c r="I31" s="57"/>
      <c r="J31" s="57"/>
      <c r="K31" s="57">
        <v>59</v>
      </c>
      <c r="L31" s="88"/>
      <c r="M31" s="478">
        <f>SUM(H31:L33)</f>
        <v>59</v>
      </c>
      <c r="N31" s="471">
        <f>RANK(M31,M$10:M$53)</f>
        <v>15</v>
      </c>
      <c r="O31" s="324"/>
    </row>
    <row r="32" spans="2:15" ht="15" customHeight="1">
      <c r="B32" s="482"/>
      <c r="C32" s="34">
        <v>26</v>
      </c>
      <c r="D32" s="40" t="s">
        <v>103</v>
      </c>
      <c r="E32" s="55" t="s">
        <v>104</v>
      </c>
      <c r="F32" s="104" t="s">
        <v>101</v>
      </c>
      <c r="G32" s="380"/>
      <c r="H32" s="75"/>
      <c r="I32" s="75"/>
      <c r="J32" s="75"/>
      <c r="K32" s="75">
        <v>0</v>
      </c>
      <c r="L32" s="106"/>
      <c r="M32" s="479"/>
      <c r="N32" s="474"/>
      <c r="O32" s="324"/>
    </row>
    <row r="33" spans="2:15" ht="16.5" thickBot="1">
      <c r="B33" s="483"/>
      <c r="C33" s="46">
        <v>27</v>
      </c>
      <c r="D33" s="66" t="s">
        <v>105</v>
      </c>
      <c r="E33" s="48" t="s">
        <v>106</v>
      </c>
      <c r="F33" s="98" t="s">
        <v>101</v>
      </c>
      <c r="G33" s="381"/>
      <c r="H33" s="77"/>
      <c r="I33" s="77"/>
      <c r="J33" s="77"/>
      <c r="K33" s="77"/>
      <c r="L33" s="166"/>
      <c r="M33" s="480"/>
      <c r="N33" s="475"/>
      <c r="O33" s="324"/>
    </row>
    <row r="34" spans="2:15" ht="15.75">
      <c r="B34" s="481">
        <v>7</v>
      </c>
      <c r="C34" s="54">
        <v>28</v>
      </c>
      <c r="D34" s="85" t="s">
        <v>107</v>
      </c>
      <c r="E34" s="86" t="s">
        <v>108</v>
      </c>
      <c r="F34" s="104" t="s">
        <v>101</v>
      </c>
      <c r="G34" s="484" t="s">
        <v>254</v>
      </c>
      <c r="H34" s="57"/>
      <c r="I34" s="57"/>
      <c r="J34" s="57">
        <v>50</v>
      </c>
      <c r="K34" s="57">
        <v>77</v>
      </c>
      <c r="L34" s="88">
        <v>14</v>
      </c>
      <c r="M34" s="478">
        <f>SUM(H34:L36)</f>
        <v>364</v>
      </c>
      <c r="N34" s="471">
        <f>RANK(M34,M$10:M$53)</f>
        <v>10</v>
      </c>
      <c r="O34" s="324"/>
    </row>
    <row r="35" spans="2:15" ht="15.75">
      <c r="B35" s="482"/>
      <c r="C35" s="34">
        <v>29</v>
      </c>
      <c r="D35" s="40" t="s">
        <v>109</v>
      </c>
      <c r="E35" s="55" t="s">
        <v>110</v>
      </c>
      <c r="F35" s="104" t="s">
        <v>101</v>
      </c>
      <c r="G35" s="476"/>
      <c r="H35" s="107"/>
      <c r="I35" s="107"/>
      <c r="J35" s="107"/>
      <c r="K35" s="107">
        <v>97</v>
      </c>
      <c r="L35" s="108"/>
      <c r="M35" s="479"/>
      <c r="N35" s="474"/>
      <c r="O35" s="324"/>
    </row>
    <row r="36" spans="2:15" ht="16.5" thickBot="1">
      <c r="B36" s="483"/>
      <c r="C36" s="109">
        <v>32</v>
      </c>
      <c r="D36" s="110" t="s">
        <v>115</v>
      </c>
      <c r="E36" s="111" t="s">
        <v>116</v>
      </c>
      <c r="F36" s="112" t="s">
        <v>101</v>
      </c>
      <c r="G36" s="477"/>
      <c r="H36" s="69">
        <v>43</v>
      </c>
      <c r="I36" s="69"/>
      <c r="J36" s="69"/>
      <c r="K36" s="69">
        <v>72</v>
      </c>
      <c r="L36" s="70">
        <v>11</v>
      </c>
      <c r="M36" s="480"/>
      <c r="N36" s="475"/>
      <c r="O36" s="324"/>
    </row>
    <row r="37" spans="2:15" ht="15.75">
      <c r="B37" s="481">
        <v>8</v>
      </c>
      <c r="C37" s="113">
        <v>45</v>
      </c>
      <c r="D37" s="114" t="s">
        <v>117</v>
      </c>
      <c r="E37" s="115" t="s">
        <v>118</v>
      </c>
      <c r="F37" s="116" t="s">
        <v>119</v>
      </c>
      <c r="G37" s="379" t="s">
        <v>120</v>
      </c>
      <c r="H37" s="57">
        <v>0</v>
      </c>
      <c r="I37" s="57">
        <v>45</v>
      </c>
      <c r="J37" s="57">
        <v>54</v>
      </c>
      <c r="K37" s="57"/>
      <c r="L37" s="88"/>
      <c r="M37" s="468">
        <f>SUM(H37:L38)</f>
        <v>163</v>
      </c>
      <c r="N37" s="471">
        <f>RANK(M37,M$10:M$53)</f>
        <v>12</v>
      </c>
      <c r="O37" s="324"/>
    </row>
    <row r="38" spans="2:15" ht="16.5" thickBot="1">
      <c r="B38" s="483"/>
      <c r="C38" s="46">
        <v>44</v>
      </c>
      <c r="D38" s="66" t="s">
        <v>121</v>
      </c>
      <c r="E38" s="48" t="s">
        <v>122</v>
      </c>
      <c r="F38" s="117" t="s">
        <v>119</v>
      </c>
      <c r="G38" s="383"/>
      <c r="H38" s="69">
        <v>30</v>
      </c>
      <c r="I38" s="69">
        <v>34</v>
      </c>
      <c r="J38" s="69"/>
      <c r="K38" s="69"/>
      <c r="L38" s="70"/>
      <c r="M38" s="470"/>
      <c r="N38" s="475"/>
      <c r="O38" s="324"/>
    </row>
    <row r="39" spans="2:15" ht="15.75">
      <c r="B39" s="481">
        <v>9</v>
      </c>
      <c r="C39" s="25">
        <v>16</v>
      </c>
      <c r="D39" s="125" t="s">
        <v>126</v>
      </c>
      <c r="E39" s="126" t="s">
        <v>127</v>
      </c>
      <c r="F39" s="127" t="s">
        <v>51</v>
      </c>
      <c r="G39" s="379" t="s">
        <v>128</v>
      </c>
      <c r="H39" s="29">
        <v>57</v>
      </c>
      <c r="I39" s="30">
        <v>60</v>
      </c>
      <c r="J39" s="30"/>
      <c r="K39" s="30"/>
      <c r="L39" s="30">
        <v>0</v>
      </c>
      <c r="M39" s="468">
        <f>SUM(H39:L41)</f>
        <v>489</v>
      </c>
      <c r="N39" s="471">
        <f>RANK(M39,M$10:M$53)</f>
        <v>7</v>
      </c>
      <c r="O39" s="324"/>
    </row>
    <row r="40" spans="2:15" ht="15.75">
      <c r="B40" s="482"/>
      <c r="C40" s="34">
        <v>17</v>
      </c>
      <c r="D40" s="40" t="s">
        <v>129</v>
      </c>
      <c r="E40" s="55" t="s">
        <v>130</v>
      </c>
      <c r="F40" s="56" t="s">
        <v>51</v>
      </c>
      <c r="G40" s="382"/>
      <c r="H40" s="42">
        <v>60</v>
      </c>
      <c r="I40" s="75">
        <v>48</v>
      </c>
      <c r="J40" s="75">
        <v>63</v>
      </c>
      <c r="K40" s="75"/>
      <c r="L40" s="75">
        <v>28</v>
      </c>
      <c r="M40" s="469"/>
      <c r="N40" s="474"/>
      <c r="O40" s="324"/>
    </row>
    <row r="41" spans="2:15" ht="16.5" thickBot="1">
      <c r="B41" s="483"/>
      <c r="C41" s="46">
        <v>19</v>
      </c>
      <c r="D41" s="66" t="s">
        <v>131</v>
      </c>
      <c r="E41" s="48" t="s">
        <v>132</v>
      </c>
      <c r="F41" s="112" t="s">
        <v>51</v>
      </c>
      <c r="G41" s="383"/>
      <c r="H41" s="77">
        <v>0</v>
      </c>
      <c r="I41" s="77">
        <v>64</v>
      </c>
      <c r="J41" s="77"/>
      <c r="K41" s="77"/>
      <c r="L41" s="77">
        <v>109</v>
      </c>
      <c r="M41" s="470"/>
      <c r="N41" s="475"/>
      <c r="O41" s="324"/>
    </row>
    <row r="42" spans="2:15" ht="16.5" thickBot="1">
      <c r="B42" s="78">
        <v>10</v>
      </c>
      <c r="C42" s="79">
        <v>20</v>
      </c>
      <c r="D42" s="128" t="s">
        <v>178</v>
      </c>
      <c r="E42" s="129" t="s">
        <v>133</v>
      </c>
      <c r="F42" s="102" t="s">
        <v>51</v>
      </c>
      <c r="G42" s="82" t="s">
        <v>134</v>
      </c>
      <c r="H42" s="130">
        <v>11</v>
      </c>
      <c r="I42" s="130">
        <v>58</v>
      </c>
      <c r="J42" s="130"/>
      <c r="K42" s="130"/>
      <c r="L42" s="130">
        <v>61</v>
      </c>
      <c r="M42" s="328">
        <f>SUM(H42:L42)</f>
        <v>130</v>
      </c>
      <c r="N42" s="346">
        <f>RANK(M42,M$10:M$53)</f>
        <v>13</v>
      </c>
      <c r="O42" s="324"/>
    </row>
    <row r="43" spans="2:15" ht="16.5" thickBot="1">
      <c r="B43" s="131">
        <v>11</v>
      </c>
      <c r="C43" s="79">
        <v>75</v>
      </c>
      <c r="D43" s="128" t="s">
        <v>135</v>
      </c>
      <c r="E43" s="129" t="s">
        <v>136</v>
      </c>
      <c r="F43" s="82" t="s">
        <v>125</v>
      </c>
      <c r="G43" s="82" t="s">
        <v>137</v>
      </c>
      <c r="H43" s="83">
        <v>39</v>
      </c>
      <c r="I43" s="83">
        <v>29</v>
      </c>
      <c r="J43" s="83">
        <v>85</v>
      </c>
      <c r="K43" s="83"/>
      <c r="L43" s="83">
        <v>26</v>
      </c>
      <c r="M43" s="328">
        <f>SUM(H43:L43)</f>
        <v>179</v>
      </c>
      <c r="N43" s="346">
        <f>RANK(M43,M$10:M$53)</f>
        <v>11</v>
      </c>
      <c r="O43" s="324"/>
    </row>
    <row r="44" spans="2:15" ht="16.5" thickBot="1">
      <c r="B44" s="78">
        <v>12</v>
      </c>
      <c r="C44" s="79">
        <v>5</v>
      </c>
      <c r="D44" s="128" t="s">
        <v>138</v>
      </c>
      <c r="E44" s="129" t="s">
        <v>139</v>
      </c>
      <c r="F44" s="102" t="s">
        <v>101</v>
      </c>
      <c r="G44" s="82" t="s">
        <v>140</v>
      </c>
      <c r="H44" s="130">
        <v>67</v>
      </c>
      <c r="I44" s="130">
        <v>0</v>
      </c>
      <c r="J44" s="130">
        <v>0</v>
      </c>
      <c r="K44" s="130"/>
      <c r="L44" s="130">
        <v>46</v>
      </c>
      <c r="M44" s="328">
        <f>SUM(H44:L44)</f>
        <v>113</v>
      </c>
      <c r="N44" s="346">
        <f>RANK(M44,M$10:M$53)</f>
        <v>14</v>
      </c>
      <c r="O44" s="324"/>
    </row>
    <row r="45" spans="2:15" ht="15.75">
      <c r="B45" s="481">
        <v>13</v>
      </c>
      <c r="C45" s="25">
        <v>69</v>
      </c>
      <c r="D45" s="26" t="s">
        <v>149</v>
      </c>
      <c r="E45" s="27" t="s">
        <v>150</v>
      </c>
      <c r="F45" s="28" t="s">
        <v>125</v>
      </c>
      <c r="G45" s="376" t="s">
        <v>151</v>
      </c>
      <c r="H45" s="29">
        <v>19</v>
      </c>
      <c r="I45" s="29">
        <v>54</v>
      </c>
      <c r="J45" s="29">
        <v>45</v>
      </c>
      <c r="K45" s="29"/>
      <c r="L45" s="29">
        <v>50</v>
      </c>
      <c r="M45" s="468">
        <f>SUM(H45:L47)</f>
        <v>493</v>
      </c>
      <c r="N45" s="471">
        <f>RANK(M45,M$10:M$53)</f>
        <v>6</v>
      </c>
      <c r="O45" s="324"/>
    </row>
    <row r="46" spans="2:15" ht="15.75">
      <c r="B46" s="482"/>
      <c r="C46" s="34">
        <v>70</v>
      </c>
      <c r="D46" s="73" t="s">
        <v>152</v>
      </c>
      <c r="E46" s="41" t="s">
        <v>153</v>
      </c>
      <c r="F46" s="37" t="s">
        <v>125</v>
      </c>
      <c r="G46" s="377"/>
      <c r="H46" s="42">
        <v>74</v>
      </c>
      <c r="I46" s="42">
        <v>37</v>
      </c>
      <c r="J46" s="42">
        <v>42</v>
      </c>
      <c r="K46" s="42"/>
      <c r="L46" s="42">
        <v>57</v>
      </c>
      <c r="M46" s="469"/>
      <c r="N46" s="474"/>
      <c r="O46" s="324"/>
    </row>
    <row r="47" spans="2:15" ht="16.5" thickBot="1">
      <c r="B47" s="483"/>
      <c r="C47" s="46">
        <v>67</v>
      </c>
      <c r="D47" s="137" t="s">
        <v>154</v>
      </c>
      <c r="E47" s="67" t="s">
        <v>155</v>
      </c>
      <c r="F47" s="68" t="s">
        <v>125</v>
      </c>
      <c r="G47" s="378"/>
      <c r="H47" s="50">
        <v>14</v>
      </c>
      <c r="I47" s="50">
        <v>38</v>
      </c>
      <c r="J47" s="50">
        <v>0</v>
      </c>
      <c r="K47" s="50"/>
      <c r="L47" s="50">
        <v>63</v>
      </c>
      <c r="M47" s="470"/>
      <c r="N47" s="475"/>
      <c r="O47" s="324"/>
    </row>
    <row r="48" spans="2:15" ht="15.75">
      <c r="B48" s="481">
        <v>14</v>
      </c>
      <c r="C48" s="25">
        <v>13</v>
      </c>
      <c r="D48" s="138" t="s">
        <v>158</v>
      </c>
      <c r="E48" s="127">
        <v>317</v>
      </c>
      <c r="F48" s="127" t="s">
        <v>125</v>
      </c>
      <c r="G48" s="379" t="s">
        <v>159</v>
      </c>
      <c r="H48" s="29">
        <v>24</v>
      </c>
      <c r="I48" s="29">
        <v>54</v>
      </c>
      <c r="J48" s="29">
        <v>64</v>
      </c>
      <c r="K48" s="29"/>
      <c r="L48" s="29">
        <v>67</v>
      </c>
      <c r="M48" s="468">
        <f>SUM(H48:L50)</f>
        <v>695</v>
      </c>
      <c r="N48" s="471">
        <f>RANK(M48,M$10:M$53)</f>
        <v>4</v>
      </c>
      <c r="O48" s="324"/>
    </row>
    <row r="49" spans="2:15" ht="15.75">
      <c r="B49" s="482"/>
      <c r="C49" s="34">
        <v>12</v>
      </c>
      <c r="D49" s="139" t="s">
        <v>160</v>
      </c>
      <c r="E49" s="41" t="s">
        <v>161</v>
      </c>
      <c r="F49" s="37" t="s">
        <v>125</v>
      </c>
      <c r="G49" s="380"/>
      <c r="H49" s="42">
        <v>70</v>
      </c>
      <c r="I49" s="42">
        <v>51</v>
      </c>
      <c r="J49" s="42">
        <v>71</v>
      </c>
      <c r="K49" s="42"/>
      <c r="L49" s="42">
        <v>78</v>
      </c>
      <c r="M49" s="469"/>
      <c r="N49" s="474"/>
      <c r="O49" s="324"/>
    </row>
    <row r="50" spans="2:15" ht="16.5" thickBot="1">
      <c r="B50" s="483"/>
      <c r="C50" s="46">
        <v>10</v>
      </c>
      <c r="D50" s="137" t="s">
        <v>162</v>
      </c>
      <c r="E50" s="67" t="s">
        <v>163</v>
      </c>
      <c r="F50" s="68" t="s">
        <v>125</v>
      </c>
      <c r="G50" s="381"/>
      <c r="H50" s="50">
        <v>47</v>
      </c>
      <c r="I50" s="50">
        <v>72</v>
      </c>
      <c r="J50" s="50">
        <v>60</v>
      </c>
      <c r="K50" s="50"/>
      <c r="L50" s="50">
        <v>37</v>
      </c>
      <c r="M50" s="470"/>
      <c r="N50" s="475"/>
      <c r="O50" s="324"/>
    </row>
    <row r="51" spans="2:15" ht="15.75">
      <c r="B51" s="481">
        <v>15</v>
      </c>
      <c r="C51" s="25">
        <v>96</v>
      </c>
      <c r="D51" s="26" t="s">
        <v>164</v>
      </c>
      <c r="E51" s="27" t="s">
        <v>165</v>
      </c>
      <c r="F51" s="28" t="s">
        <v>125</v>
      </c>
      <c r="G51" s="379" t="s">
        <v>166</v>
      </c>
      <c r="H51" s="29">
        <v>40</v>
      </c>
      <c r="I51" s="29">
        <v>96</v>
      </c>
      <c r="J51" s="29"/>
      <c r="K51" s="29"/>
      <c r="L51" s="29">
        <v>115</v>
      </c>
      <c r="M51" s="468">
        <f>SUM(H51:L53)</f>
        <v>836</v>
      </c>
      <c r="N51" s="471">
        <f>RANK(M51,M$10:M$53)</f>
        <v>1</v>
      </c>
      <c r="O51" s="324"/>
    </row>
    <row r="52" spans="2:15" ht="15.75">
      <c r="B52" s="482"/>
      <c r="C52" s="34">
        <v>66</v>
      </c>
      <c r="D52" s="76" t="s">
        <v>167</v>
      </c>
      <c r="E52" s="41" t="s">
        <v>168</v>
      </c>
      <c r="F52" s="37" t="s">
        <v>125</v>
      </c>
      <c r="G52" s="382"/>
      <c r="H52" s="42">
        <v>30</v>
      </c>
      <c r="I52" s="42">
        <v>42</v>
      </c>
      <c r="J52" s="42">
        <v>39</v>
      </c>
      <c r="K52" s="42"/>
      <c r="L52" s="42">
        <v>91</v>
      </c>
      <c r="M52" s="469"/>
      <c r="N52" s="474"/>
      <c r="O52" s="324"/>
    </row>
    <row r="53" spans="2:15" ht="16.5" thickBot="1">
      <c r="B53" s="483"/>
      <c r="C53" s="46">
        <v>11</v>
      </c>
      <c r="D53" s="137" t="s">
        <v>169</v>
      </c>
      <c r="E53" s="67" t="s">
        <v>170</v>
      </c>
      <c r="F53" s="68" t="s">
        <v>125</v>
      </c>
      <c r="G53" s="383"/>
      <c r="H53" s="50">
        <v>115</v>
      </c>
      <c r="I53" s="50">
        <v>77</v>
      </c>
      <c r="J53" s="50">
        <v>93</v>
      </c>
      <c r="K53" s="50"/>
      <c r="L53" s="50">
        <v>98</v>
      </c>
      <c r="M53" s="470"/>
      <c r="N53" s="475"/>
      <c r="O53" s="324"/>
    </row>
    <row r="55" spans="2:15" ht="15.75">
      <c r="B55" s="330"/>
      <c r="C55" s="331"/>
      <c r="D55" s="332"/>
      <c r="E55" s="333"/>
      <c r="F55" s="334"/>
      <c r="G55" s="334"/>
      <c r="H55" s="335"/>
      <c r="I55" s="335"/>
      <c r="J55" s="335"/>
      <c r="K55" s="335"/>
      <c r="L55" s="335"/>
      <c r="M55" s="335"/>
      <c r="N55" s="330"/>
      <c r="O55" s="336"/>
    </row>
    <row r="56" spans="1:16" ht="15.75">
      <c r="A56" s="16" t="s">
        <v>173</v>
      </c>
      <c r="B56" s="16"/>
      <c r="C56" s="16"/>
      <c r="D56" s="16"/>
      <c r="E56" s="16"/>
      <c r="F56" s="1"/>
      <c r="G56" s="1"/>
      <c r="H56" s="148"/>
      <c r="I56" s="149" t="s">
        <v>172</v>
      </c>
      <c r="J56" s="149"/>
      <c r="K56" s="150"/>
      <c r="L56" s="150"/>
      <c r="M56" s="1"/>
      <c r="N56" s="1"/>
      <c r="O56" s="1"/>
      <c r="P56" s="1"/>
    </row>
    <row r="57" spans="1:16" ht="15.75">
      <c r="A57" s="151"/>
      <c r="B57" s="152"/>
      <c r="C57" s="9"/>
      <c r="D57" s="9"/>
      <c r="E57" s="153"/>
      <c r="F57" s="1"/>
      <c r="G57" s="1"/>
      <c r="H57" s="6"/>
      <c r="I57" s="1"/>
      <c r="J57" s="1"/>
      <c r="K57" s="44"/>
      <c r="L57" s="1"/>
      <c r="M57" s="1"/>
      <c r="N57" s="1"/>
      <c r="O57" s="1"/>
      <c r="P57" s="1"/>
    </row>
    <row r="58" spans="1:16" ht="15.75">
      <c r="A58" s="7" t="s">
        <v>171</v>
      </c>
      <c r="B58" s="7"/>
      <c r="C58" s="7"/>
      <c r="D58" s="7"/>
      <c r="E58" s="7"/>
      <c r="F58" s="1"/>
      <c r="G58" s="1"/>
      <c r="H58" s="9" t="s">
        <v>174</v>
      </c>
      <c r="I58" s="1"/>
      <c r="J58" s="154"/>
      <c r="K58" s="154"/>
      <c r="L58" s="44"/>
      <c r="M58" s="44"/>
      <c r="N58" s="1"/>
      <c r="O58" s="1"/>
      <c r="P58" s="1"/>
    </row>
    <row r="59" spans="1:16" ht="15.75">
      <c r="A59" s="155"/>
      <c r="B59" s="156"/>
      <c r="C59" s="157"/>
      <c r="D59" s="157"/>
      <c r="E59" s="158"/>
      <c r="F59" s="1"/>
      <c r="G59" s="1"/>
      <c r="H59" s="1"/>
      <c r="I59" s="6"/>
      <c r="J59" s="1"/>
      <c r="K59" s="1"/>
      <c r="L59" s="44"/>
      <c r="M59" s="44"/>
      <c r="N59" s="1"/>
      <c r="O59" s="1"/>
      <c r="P59" s="1"/>
    </row>
    <row r="60" spans="1:16" ht="15.75">
      <c r="A60" s="16" t="s">
        <v>175</v>
      </c>
      <c r="B60" s="16"/>
      <c r="C60" s="16"/>
      <c r="D60" s="16"/>
      <c r="E60" s="16"/>
      <c r="F60" s="1"/>
      <c r="G60" s="1"/>
      <c r="H60" s="9" t="s">
        <v>176</v>
      </c>
      <c r="I60" s="9"/>
      <c r="J60" s="9"/>
      <c r="K60" s="9"/>
      <c r="L60" s="9"/>
      <c r="M60" s="1"/>
      <c r="N60" s="1"/>
      <c r="O60" s="1"/>
      <c r="P60" s="1"/>
    </row>
    <row r="61" spans="1:16" ht="15.75">
      <c r="A61" s="1"/>
      <c r="B61" s="1"/>
      <c r="C61" s="159"/>
      <c r="D61" s="160"/>
      <c r="E61" s="6"/>
      <c r="F61" s="6"/>
      <c r="G61" s="161"/>
      <c r="H61" s="153"/>
      <c r="I61" s="6"/>
      <c r="J61" s="1"/>
      <c r="K61" s="1"/>
      <c r="L61" s="44"/>
      <c r="M61" s="44"/>
      <c r="N61" s="1"/>
      <c r="O61" s="1"/>
      <c r="P61" s="1"/>
    </row>
    <row r="62" spans="1:16" ht="15.75">
      <c r="A62" s="1"/>
      <c r="B62" s="1"/>
      <c r="C62" s="153"/>
      <c r="D62" s="6"/>
      <c r="E62" s="162"/>
      <c r="F62" s="162"/>
      <c r="G62" s="160"/>
      <c r="H62" s="7" t="s">
        <v>177</v>
      </c>
      <c r="I62" s="7"/>
      <c r="J62" s="7"/>
      <c r="K62" s="7"/>
      <c r="L62" s="7"/>
      <c r="M62" s="44"/>
      <c r="N62" s="1"/>
      <c r="O62" s="1"/>
      <c r="P62" s="1"/>
    </row>
  </sheetData>
  <sheetProtection/>
  <mergeCells count="62">
    <mergeCell ref="B48:B50"/>
    <mergeCell ref="G31:G33"/>
    <mergeCell ref="G34:G36"/>
    <mergeCell ref="M31:M33"/>
    <mergeCell ref="M34:M36"/>
    <mergeCell ref="B39:B41"/>
    <mergeCell ref="B34:B36"/>
    <mergeCell ref="B31:B33"/>
    <mergeCell ref="G45:G47"/>
    <mergeCell ref="B24:B27"/>
    <mergeCell ref="M24:M27"/>
    <mergeCell ref="B28:B30"/>
    <mergeCell ref="G37:G38"/>
    <mergeCell ref="M37:M38"/>
    <mergeCell ref="B45:B47"/>
    <mergeCell ref="G14:G18"/>
    <mergeCell ref="N19:N23"/>
    <mergeCell ref="B37:B38"/>
    <mergeCell ref="N24:N27"/>
    <mergeCell ref="N37:N38"/>
    <mergeCell ref="N39:N41"/>
    <mergeCell ref="N28:N30"/>
    <mergeCell ref="G19:G23"/>
    <mergeCell ref="B19:B23"/>
    <mergeCell ref="G24:G27"/>
    <mergeCell ref="M45:M47"/>
    <mergeCell ref="N45:N47"/>
    <mergeCell ref="B51:B53"/>
    <mergeCell ref="B10:B13"/>
    <mergeCell ref="B14:B18"/>
    <mergeCell ref="G48:G50"/>
    <mergeCell ref="M48:M50"/>
    <mergeCell ref="M28:M30"/>
    <mergeCell ref="N31:N33"/>
    <mergeCell ref="N34:N36"/>
    <mergeCell ref="M14:M18"/>
    <mergeCell ref="N14:N18"/>
    <mergeCell ref="G28:G30"/>
    <mergeCell ref="M19:M23"/>
    <mergeCell ref="N48:N50"/>
    <mergeCell ref="G51:G53"/>
    <mergeCell ref="M51:M53"/>
    <mergeCell ref="N51:N53"/>
    <mergeCell ref="G39:G41"/>
    <mergeCell ref="M39:M41"/>
    <mergeCell ref="G8:G9"/>
    <mergeCell ref="H8:L8"/>
    <mergeCell ref="M8:M9"/>
    <mergeCell ref="N8:N9"/>
    <mergeCell ref="G10:G13"/>
    <mergeCell ref="M10:M13"/>
    <mergeCell ref="N10:N13"/>
    <mergeCell ref="B1:N1"/>
    <mergeCell ref="B2:N2"/>
    <mergeCell ref="B3:O3"/>
    <mergeCell ref="B4:N4"/>
    <mergeCell ref="B6:O6"/>
    <mergeCell ref="B8:B9"/>
    <mergeCell ref="C8:C9"/>
    <mergeCell ref="D8:D9"/>
    <mergeCell ref="E8:E9"/>
    <mergeCell ref="F8:F9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SheetLayoutView="100" zoomScalePageLayoutView="0" workbookViewId="0" topLeftCell="A1">
      <selection activeCell="B7" sqref="B7:O7"/>
    </sheetView>
  </sheetViews>
  <sheetFormatPr defaultColWidth="9.140625" defaultRowHeight="12.75"/>
  <cols>
    <col min="1" max="1" width="4.00390625" style="324" customWidth="1"/>
    <col min="2" max="2" width="4.140625" style="324" customWidth="1"/>
    <col min="3" max="3" width="4.8515625" style="329" customWidth="1"/>
    <col min="4" max="4" width="29.57421875" style="324" customWidth="1"/>
    <col min="5" max="5" width="9.28125" style="324" customWidth="1"/>
    <col min="6" max="6" width="10.28125" style="324" customWidth="1"/>
    <col min="7" max="7" width="25.57421875" style="324" customWidth="1"/>
    <col min="8" max="12" width="5.7109375" style="324" customWidth="1"/>
    <col min="13" max="14" width="8.00390625" style="324" customWidth="1"/>
    <col min="15" max="15" width="4.00390625" style="327" customWidth="1"/>
  </cols>
  <sheetData>
    <row r="1" spans="1:15" ht="18.75">
      <c r="A1" s="315"/>
      <c r="B1" s="446" t="s">
        <v>31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ht="18.75">
      <c r="A2" s="315"/>
      <c r="B2" s="447" t="s">
        <v>32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ht="22.5">
      <c r="A3" s="315"/>
      <c r="B3" s="448" t="s">
        <v>33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18.75">
      <c r="A4" s="315"/>
      <c r="B4" s="449" t="s">
        <v>34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</row>
    <row r="5" spans="1:15" ht="18.75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5"/>
      <c r="M5" s="316"/>
      <c r="N5" s="316"/>
      <c r="O5" s="316"/>
    </row>
    <row r="6" spans="1:15" ht="25.5">
      <c r="A6" s="315"/>
      <c r="B6" s="450" t="s">
        <v>245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</row>
    <row r="7" spans="1:15" ht="25.5">
      <c r="A7" s="315"/>
      <c r="B7" s="450" t="s">
        <v>246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</row>
    <row r="8" spans="1:15" ht="19.5" thickBot="1">
      <c r="A8" s="315"/>
      <c r="B8" s="315"/>
      <c r="C8" s="317"/>
      <c r="D8" s="337"/>
      <c r="E8" s="319"/>
      <c r="F8" s="319"/>
      <c r="G8" s="319"/>
      <c r="H8" s="319"/>
      <c r="I8" s="320"/>
      <c r="J8" s="321"/>
      <c r="K8" s="321"/>
      <c r="L8" s="321"/>
      <c r="M8" s="321"/>
      <c r="N8" s="321"/>
      <c r="O8" s="322"/>
    </row>
    <row r="9" spans="2:15" ht="12.75">
      <c r="B9" s="451" t="s">
        <v>36</v>
      </c>
      <c r="C9" s="453" t="s">
        <v>37</v>
      </c>
      <c r="D9" s="455" t="s">
        <v>38</v>
      </c>
      <c r="E9" s="457" t="s">
        <v>39</v>
      </c>
      <c r="F9" s="459" t="s">
        <v>40</v>
      </c>
      <c r="G9" s="459" t="s">
        <v>41</v>
      </c>
      <c r="H9" s="461" t="s">
        <v>42</v>
      </c>
      <c r="I9" s="462"/>
      <c r="J9" s="462"/>
      <c r="K9" s="462"/>
      <c r="L9" s="463"/>
      <c r="M9" s="464" t="s">
        <v>188</v>
      </c>
      <c r="N9" s="466" t="s">
        <v>189</v>
      </c>
      <c r="O9" s="324"/>
    </row>
    <row r="10" spans="2:15" ht="13.5" thickBot="1">
      <c r="B10" s="452"/>
      <c r="C10" s="454"/>
      <c r="D10" s="456"/>
      <c r="E10" s="458"/>
      <c r="F10" s="460"/>
      <c r="G10" s="460"/>
      <c r="H10" s="325" t="s">
        <v>44</v>
      </c>
      <c r="I10" s="325" t="s">
        <v>45</v>
      </c>
      <c r="J10" s="325" t="s">
        <v>46</v>
      </c>
      <c r="K10" s="325" t="s">
        <v>47</v>
      </c>
      <c r="L10" s="326" t="s">
        <v>48</v>
      </c>
      <c r="M10" s="465"/>
      <c r="N10" s="467"/>
      <c r="O10" s="324"/>
    </row>
    <row r="11" spans="2:15" ht="16.5" thickBot="1">
      <c r="B11" s="338">
        <f>B10+1</f>
        <v>1</v>
      </c>
      <c r="C11" s="90">
        <v>4</v>
      </c>
      <c r="D11" s="339" t="s">
        <v>57</v>
      </c>
      <c r="E11" s="91" t="s">
        <v>58</v>
      </c>
      <c r="F11" s="105" t="s">
        <v>51</v>
      </c>
      <c r="G11" s="340" t="s">
        <v>52</v>
      </c>
      <c r="H11" s="50">
        <v>34</v>
      </c>
      <c r="I11" s="50">
        <v>56</v>
      </c>
      <c r="J11" s="50"/>
      <c r="K11" s="50"/>
      <c r="L11" s="51">
        <v>97</v>
      </c>
      <c r="M11" s="341">
        <f>SUM(H11:L11)</f>
        <v>187</v>
      </c>
      <c r="N11" s="342">
        <f>RANK(M11,M$11:M$36)</f>
        <v>8</v>
      </c>
      <c r="O11" s="324"/>
    </row>
    <row r="12" spans="2:15" ht="15.75">
      <c r="B12" s="488">
        <f>B11+1</f>
        <v>2</v>
      </c>
      <c r="C12" s="25">
        <v>6</v>
      </c>
      <c r="D12" s="125" t="s">
        <v>59</v>
      </c>
      <c r="E12" s="126">
        <v>3156</v>
      </c>
      <c r="F12" s="127" t="s">
        <v>51</v>
      </c>
      <c r="G12" s="485" t="s">
        <v>60</v>
      </c>
      <c r="H12" s="57"/>
      <c r="I12" s="57">
        <v>52</v>
      </c>
      <c r="J12" s="58">
        <v>68</v>
      </c>
      <c r="K12" s="58">
        <v>35</v>
      </c>
      <c r="L12" s="59"/>
      <c r="M12" s="468">
        <f>SUM(H12:L15)</f>
        <v>719</v>
      </c>
      <c r="N12" s="471">
        <f>RANK(M12,M$11:M$36)</f>
        <v>1</v>
      </c>
      <c r="O12" s="324"/>
    </row>
    <row r="13" spans="2:15" ht="15.75">
      <c r="B13" s="489"/>
      <c r="C13" s="34">
        <v>7</v>
      </c>
      <c r="D13" s="40" t="s">
        <v>61</v>
      </c>
      <c r="E13" s="55">
        <v>3155</v>
      </c>
      <c r="F13" s="56" t="s">
        <v>51</v>
      </c>
      <c r="G13" s="382"/>
      <c r="H13" s="42">
        <v>81</v>
      </c>
      <c r="I13" s="42">
        <v>32</v>
      </c>
      <c r="J13" s="42">
        <v>53</v>
      </c>
      <c r="K13" s="42">
        <v>42</v>
      </c>
      <c r="L13" s="60"/>
      <c r="M13" s="469"/>
      <c r="N13" s="474"/>
      <c r="O13" s="324"/>
    </row>
    <row r="14" spans="2:15" ht="15.75">
      <c r="B14" s="489"/>
      <c r="C14" s="34">
        <v>8</v>
      </c>
      <c r="D14" s="62" t="s">
        <v>62</v>
      </c>
      <c r="E14" s="63">
        <v>3154</v>
      </c>
      <c r="F14" s="64" t="s">
        <v>51</v>
      </c>
      <c r="G14" s="382"/>
      <c r="H14" s="42">
        <v>34</v>
      </c>
      <c r="I14" s="42"/>
      <c r="J14" s="42"/>
      <c r="K14" s="42"/>
      <c r="L14" s="60">
        <v>54</v>
      </c>
      <c r="M14" s="469"/>
      <c r="N14" s="474"/>
      <c r="O14" s="324"/>
    </row>
    <row r="15" spans="1:15" ht="16.5" thickBot="1">
      <c r="A15" s="327"/>
      <c r="B15" s="490"/>
      <c r="C15" s="90">
        <v>9</v>
      </c>
      <c r="D15" s="62" t="s">
        <v>63</v>
      </c>
      <c r="E15" s="91">
        <v>3153</v>
      </c>
      <c r="F15" s="64" t="s">
        <v>51</v>
      </c>
      <c r="G15" s="382"/>
      <c r="H15" s="94">
        <v>75</v>
      </c>
      <c r="I15" s="94">
        <v>79</v>
      </c>
      <c r="J15" s="94">
        <v>51</v>
      </c>
      <c r="K15" s="94">
        <v>12</v>
      </c>
      <c r="L15" s="219">
        <v>51</v>
      </c>
      <c r="M15" s="469"/>
      <c r="N15" s="475"/>
      <c r="O15" s="324"/>
    </row>
    <row r="16" spans="1:15" ht="16.5" thickBot="1">
      <c r="A16" s="327"/>
      <c r="B16" s="343">
        <v>3</v>
      </c>
      <c r="C16" s="79">
        <v>39</v>
      </c>
      <c r="D16" s="101" t="s">
        <v>78</v>
      </c>
      <c r="E16" s="81" t="s">
        <v>79</v>
      </c>
      <c r="F16" s="82" t="s">
        <v>68</v>
      </c>
      <c r="G16" s="344" t="s">
        <v>9</v>
      </c>
      <c r="H16" s="84"/>
      <c r="I16" s="84"/>
      <c r="J16" s="84"/>
      <c r="K16" s="103">
        <v>65</v>
      </c>
      <c r="L16" s="167"/>
      <c r="M16" s="345">
        <f>SUM(H16:L16)</f>
        <v>65</v>
      </c>
      <c r="N16" s="346">
        <f>RANK(M16,M$11:M$36)</f>
        <v>10</v>
      </c>
      <c r="O16" s="324"/>
    </row>
    <row r="17" spans="1:15" ht="15.75">
      <c r="A17" s="327"/>
      <c r="B17" s="488">
        <f>B16+1</f>
        <v>4</v>
      </c>
      <c r="C17" s="54">
        <v>35</v>
      </c>
      <c r="D17" s="85" t="s">
        <v>86</v>
      </c>
      <c r="E17" s="86" t="s">
        <v>87</v>
      </c>
      <c r="F17" s="87" t="s">
        <v>51</v>
      </c>
      <c r="G17" s="486" t="s">
        <v>88</v>
      </c>
      <c r="H17" s="58">
        <v>77</v>
      </c>
      <c r="I17" s="57">
        <v>44</v>
      </c>
      <c r="J17" s="57"/>
      <c r="K17" s="57">
        <v>0</v>
      </c>
      <c r="L17" s="88">
        <v>78</v>
      </c>
      <c r="M17" s="469">
        <f>SUM(H17:L19)</f>
        <v>475</v>
      </c>
      <c r="N17" s="471">
        <f>RANK(M17,M$11:M$36)</f>
        <v>5</v>
      </c>
      <c r="O17" s="324"/>
    </row>
    <row r="18" spans="1:15" ht="15.75">
      <c r="A18" s="327"/>
      <c r="B18" s="489"/>
      <c r="C18" s="90">
        <v>34</v>
      </c>
      <c r="D18" s="62" t="s">
        <v>89</v>
      </c>
      <c r="E18" s="91" t="s">
        <v>90</v>
      </c>
      <c r="F18" s="92" t="s">
        <v>51</v>
      </c>
      <c r="G18" s="486"/>
      <c r="H18" s="94">
        <v>51</v>
      </c>
      <c r="I18" s="95">
        <v>41</v>
      </c>
      <c r="J18" s="95"/>
      <c r="K18" s="95"/>
      <c r="L18" s="96">
        <v>54</v>
      </c>
      <c r="M18" s="469"/>
      <c r="N18" s="474"/>
      <c r="O18" s="324"/>
    </row>
    <row r="19" spans="1:15" ht="16.5" thickBot="1">
      <c r="A19" s="327"/>
      <c r="B19" s="490"/>
      <c r="C19" s="46">
        <v>36</v>
      </c>
      <c r="D19" s="66" t="s">
        <v>91</v>
      </c>
      <c r="E19" s="48" t="s">
        <v>92</v>
      </c>
      <c r="F19" s="68" t="s">
        <v>51</v>
      </c>
      <c r="G19" s="487"/>
      <c r="H19" s="99">
        <v>31</v>
      </c>
      <c r="I19" s="99">
        <v>70</v>
      </c>
      <c r="J19" s="99">
        <v>0</v>
      </c>
      <c r="K19" s="99"/>
      <c r="L19" s="100">
        <v>29</v>
      </c>
      <c r="M19" s="470"/>
      <c r="N19" s="475"/>
      <c r="O19" s="324"/>
    </row>
    <row r="20" spans="1:15" ht="15.75">
      <c r="A20" s="327"/>
      <c r="B20" s="488">
        <v>5</v>
      </c>
      <c r="C20" s="34">
        <v>28</v>
      </c>
      <c r="D20" s="40" t="s">
        <v>107</v>
      </c>
      <c r="E20" s="55" t="s">
        <v>108</v>
      </c>
      <c r="F20" s="104" t="s">
        <v>101</v>
      </c>
      <c r="G20" s="485" t="s">
        <v>102</v>
      </c>
      <c r="H20" s="75"/>
      <c r="I20" s="75"/>
      <c r="J20" s="75">
        <v>50</v>
      </c>
      <c r="K20" s="75">
        <v>77</v>
      </c>
      <c r="L20" s="106">
        <v>14</v>
      </c>
      <c r="M20" s="468">
        <f>SUM(H20:L24)</f>
        <v>470</v>
      </c>
      <c r="N20" s="471">
        <f>RANK(M20,M$11:M$36)</f>
        <v>6</v>
      </c>
      <c r="O20" s="324"/>
    </row>
    <row r="21" spans="1:15" ht="15.75">
      <c r="A21" s="327"/>
      <c r="B21" s="489"/>
      <c r="C21" s="34">
        <v>29</v>
      </c>
      <c r="D21" s="40" t="s">
        <v>109</v>
      </c>
      <c r="E21" s="55" t="s">
        <v>110</v>
      </c>
      <c r="F21" s="104" t="s">
        <v>101</v>
      </c>
      <c r="G21" s="382"/>
      <c r="H21" s="107"/>
      <c r="I21" s="107"/>
      <c r="J21" s="107"/>
      <c r="K21" s="107">
        <v>97</v>
      </c>
      <c r="L21" s="108"/>
      <c r="M21" s="469"/>
      <c r="N21" s="474"/>
      <c r="O21" s="324"/>
    </row>
    <row r="22" spans="2:15" ht="15.75">
      <c r="B22" s="489"/>
      <c r="C22" s="34">
        <v>30</v>
      </c>
      <c r="D22" s="40" t="s">
        <v>111</v>
      </c>
      <c r="E22" s="55" t="s">
        <v>112</v>
      </c>
      <c r="F22" s="104" t="s">
        <v>101</v>
      </c>
      <c r="G22" s="382"/>
      <c r="H22" s="75">
        <v>3</v>
      </c>
      <c r="I22" s="75"/>
      <c r="J22" s="75"/>
      <c r="K22" s="75"/>
      <c r="L22" s="106"/>
      <c r="M22" s="469"/>
      <c r="N22" s="474"/>
      <c r="O22" s="324"/>
    </row>
    <row r="23" spans="2:15" ht="15.75">
      <c r="B23" s="489"/>
      <c r="C23" s="34">
        <v>31</v>
      </c>
      <c r="D23" s="40" t="s">
        <v>113</v>
      </c>
      <c r="E23" s="55" t="s">
        <v>114</v>
      </c>
      <c r="F23" s="104" t="s">
        <v>101</v>
      </c>
      <c r="G23" s="382"/>
      <c r="H23" s="75">
        <v>0</v>
      </c>
      <c r="I23" s="75">
        <v>29</v>
      </c>
      <c r="J23" s="75"/>
      <c r="K23" s="75"/>
      <c r="L23" s="106">
        <v>74</v>
      </c>
      <c r="M23" s="469"/>
      <c r="N23" s="474"/>
      <c r="O23" s="324"/>
    </row>
    <row r="24" spans="2:15" ht="16.5" thickBot="1">
      <c r="B24" s="490"/>
      <c r="C24" s="109">
        <v>32</v>
      </c>
      <c r="D24" s="110" t="s">
        <v>115</v>
      </c>
      <c r="E24" s="111" t="s">
        <v>116</v>
      </c>
      <c r="F24" s="112" t="s">
        <v>101</v>
      </c>
      <c r="G24" s="383"/>
      <c r="H24" s="69">
        <v>43</v>
      </c>
      <c r="I24" s="69"/>
      <c r="J24" s="69"/>
      <c r="K24" s="69">
        <v>72</v>
      </c>
      <c r="L24" s="70">
        <v>11</v>
      </c>
      <c r="M24" s="470"/>
      <c r="N24" s="475"/>
      <c r="O24" s="324"/>
    </row>
    <row r="25" spans="2:15" ht="16.5" thickBot="1">
      <c r="B25" s="343">
        <v>6</v>
      </c>
      <c r="C25" s="79">
        <v>44</v>
      </c>
      <c r="D25" s="101" t="s">
        <v>121</v>
      </c>
      <c r="E25" s="81" t="s">
        <v>122</v>
      </c>
      <c r="F25" s="347" t="s">
        <v>119</v>
      </c>
      <c r="G25" s="344" t="s">
        <v>120</v>
      </c>
      <c r="H25" s="69">
        <v>30</v>
      </c>
      <c r="I25" s="69">
        <v>34</v>
      </c>
      <c r="J25" s="69"/>
      <c r="K25" s="69"/>
      <c r="L25" s="70"/>
      <c r="M25" s="345">
        <f>SUM(H25:L25)</f>
        <v>64</v>
      </c>
      <c r="N25" s="346">
        <f>RANK(M25,M$11:M$36)</f>
        <v>11</v>
      </c>
      <c r="O25" s="324"/>
    </row>
    <row r="26" spans="2:15" ht="16.5" thickBot="1">
      <c r="B26" s="343">
        <f>B25+1</f>
        <v>7</v>
      </c>
      <c r="C26" s="79">
        <v>75</v>
      </c>
      <c r="D26" s="128" t="s">
        <v>135</v>
      </c>
      <c r="E26" s="129" t="s">
        <v>136</v>
      </c>
      <c r="F26" s="82" t="s">
        <v>125</v>
      </c>
      <c r="G26" s="82" t="s">
        <v>137</v>
      </c>
      <c r="H26" s="83">
        <v>39</v>
      </c>
      <c r="I26" s="83">
        <v>29</v>
      </c>
      <c r="J26" s="83">
        <v>85</v>
      </c>
      <c r="K26" s="83"/>
      <c r="L26" s="83">
        <v>26</v>
      </c>
      <c r="M26" s="345">
        <f>SUM(H26:L26)</f>
        <v>179</v>
      </c>
      <c r="N26" s="346">
        <f>RANK(M26,M$11:M$36)</f>
        <v>9</v>
      </c>
      <c r="O26" s="324"/>
    </row>
    <row r="27" spans="2:15" ht="15.75">
      <c r="B27" s="488">
        <v>8</v>
      </c>
      <c r="C27" s="25">
        <v>69</v>
      </c>
      <c r="D27" s="26" t="s">
        <v>149</v>
      </c>
      <c r="E27" s="27" t="s">
        <v>150</v>
      </c>
      <c r="F27" s="28" t="s">
        <v>125</v>
      </c>
      <c r="G27" s="379" t="s">
        <v>151</v>
      </c>
      <c r="H27" s="29">
        <v>19</v>
      </c>
      <c r="I27" s="29">
        <v>54</v>
      </c>
      <c r="J27" s="29">
        <v>45</v>
      </c>
      <c r="K27" s="29"/>
      <c r="L27" s="29">
        <v>50</v>
      </c>
      <c r="M27" s="468">
        <f>SUM(H27:L29)</f>
        <v>493</v>
      </c>
      <c r="N27" s="471">
        <f>RANK(M27,M$11:M$36)</f>
        <v>3</v>
      </c>
      <c r="O27" s="324"/>
    </row>
    <row r="28" spans="2:15" ht="15.75">
      <c r="B28" s="489"/>
      <c r="C28" s="34">
        <v>70</v>
      </c>
      <c r="D28" s="73" t="s">
        <v>152</v>
      </c>
      <c r="E28" s="41" t="s">
        <v>153</v>
      </c>
      <c r="F28" s="37" t="s">
        <v>125</v>
      </c>
      <c r="G28" s="380"/>
      <c r="H28" s="42">
        <v>74</v>
      </c>
      <c r="I28" s="42">
        <v>37</v>
      </c>
      <c r="J28" s="42">
        <v>42</v>
      </c>
      <c r="K28" s="42"/>
      <c r="L28" s="42">
        <v>57</v>
      </c>
      <c r="M28" s="469"/>
      <c r="N28" s="474"/>
      <c r="O28" s="324"/>
    </row>
    <row r="29" spans="2:15" ht="16.5" thickBot="1">
      <c r="B29" s="490"/>
      <c r="C29" s="46">
        <v>67</v>
      </c>
      <c r="D29" s="137" t="s">
        <v>154</v>
      </c>
      <c r="E29" s="67" t="s">
        <v>155</v>
      </c>
      <c r="F29" s="68" t="s">
        <v>125</v>
      </c>
      <c r="G29" s="381"/>
      <c r="H29" s="50">
        <v>14</v>
      </c>
      <c r="I29" s="50">
        <v>38</v>
      </c>
      <c r="J29" s="50">
        <v>0</v>
      </c>
      <c r="K29" s="50"/>
      <c r="L29" s="50">
        <v>63</v>
      </c>
      <c r="M29" s="470"/>
      <c r="N29" s="475"/>
      <c r="O29" s="324"/>
    </row>
    <row r="30" spans="2:15" ht="15.75">
      <c r="B30" s="488">
        <v>9</v>
      </c>
      <c r="C30" s="25">
        <v>13</v>
      </c>
      <c r="D30" s="138" t="s">
        <v>158</v>
      </c>
      <c r="E30" s="127">
        <v>317</v>
      </c>
      <c r="F30" s="127" t="s">
        <v>125</v>
      </c>
      <c r="G30" s="379" t="s">
        <v>159</v>
      </c>
      <c r="H30" s="29">
        <v>24</v>
      </c>
      <c r="I30" s="29">
        <v>54</v>
      </c>
      <c r="J30" s="29">
        <v>64</v>
      </c>
      <c r="K30" s="29"/>
      <c r="L30" s="29">
        <v>67</v>
      </c>
      <c r="M30" s="468">
        <f>SUM(H30:L32)</f>
        <v>695</v>
      </c>
      <c r="N30" s="471">
        <f>RANK(M30,M$11:M$36)</f>
        <v>2</v>
      </c>
      <c r="O30" s="324"/>
    </row>
    <row r="31" spans="2:15" ht="15.75">
      <c r="B31" s="489"/>
      <c r="C31" s="34">
        <v>12</v>
      </c>
      <c r="D31" s="139" t="s">
        <v>160</v>
      </c>
      <c r="E31" s="41" t="s">
        <v>161</v>
      </c>
      <c r="F31" s="37" t="s">
        <v>125</v>
      </c>
      <c r="G31" s="380"/>
      <c r="H31" s="42">
        <v>70</v>
      </c>
      <c r="I31" s="42">
        <v>51</v>
      </c>
      <c r="J31" s="42">
        <v>71</v>
      </c>
      <c r="K31" s="42"/>
      <c r="L31" s="42">
        <v>78</v>
      </c>
      <c r="M31" s="469"/>
      <c r="N31" s="474"/>
      <c r="O31" s="324"/>
    </row>
    <row r="32" spans="2:15" ht="16.5" thickBot="1">
      <c r="B32" s="490"/>
      <c r="C32" s="46">
        <v>10</v>
      </c>
      <c r="D32" s="137" t="s">
        <v>162</v>
      </c>
      <c r="E32" s="67" t="s">
        <v>163</v>
      </c>
      <c r="F32" s="68" t="s">
        <v>125</v>
      </c>
      <c r="G32" s="381"/>
      <c r="H32" s="50">
        <v>47</v>
      </c>
      <c r="I32" s="50">
        <v>72</v>
      </c>
      <c r="J32" s="50">
        <v>60</v>
      </c>
      <c r="K32" s="50"/>
      <c r="L32" s="50">
        <v>37</v>
      </c>
      <c r="M32" s="470"/>
      <c r="N32" s="475"/>
      <c r="O32" s="324"/>
    </row>
    <row r="33" spans="2:15" ht="16.5" thickBot="1">
      <c r="B33" s="343">
        <v>10</v>
      </c>
      <c r="C33" s="79">
        <v>96</v>
      </c>
      <c r="D33" s="128" t="s">
        <v>164</v>
      </c>
      <c r="E33" s="129" t="s">
        <v>165</v>
      </c>
      <c r="F33" s="82" t="s">
        <v>125</v>
      </c>
      <c r="G33" s="344" t="s">
        <v>247</v>
      </c>
      <c r="H33" s="130">
        <v>40</v>
      </c>
      <c r="I33" s="130">
        <v>96</v>
      </c>
      <c r="J33" s="130"/>
      <c r="K33" s="130"/>
      <c r="L33" s="130">
        <v>115</v>
      </c>
      <c r="M33" s="345">
        <f>SUM(H33:L33)</f>
        <v>251</v>
      </c>
      <c r="N33" s="346">
        <f>RANK(M33,M$11:M$36)</f>
        <v>7</v>
      </c>
      <c r="O33" s="324"/>
    </row>
    <row r="34" spans="2:14" ht="15.75">
      <c r="B34" s="481">
        <v>11</v>
      </c>
      <c r="C34" s="25">
        <v>16</v>
      </c>
      <c r="D34" s="125" t="s">
        <v>126</v>
      </c>
      <c r="E34" s="126" t="s">
        <v>127</v>
      </c>
      <c r="F34" s="127" t="s">
        <v>51</v>
      </c>
      <c r="G34" s="379" t="s">
        <v>128</v>
      </c>
      <c r="H34" s="29">
        <v>57</v>
      </c>
      <c r="I34" s="30">
        <v>60</v>
      </c>
      <c r="J34" s="30"/>
      <c r="K34" s="30"/>
      <c r="L34" s="30">
        <v>0</v>
      </c>
      <c r="M34" s="468">
        <f>SUM(H34:L36)</f>
        <v>489</v>
      </c>
      <c r="N34" s="471">
        <f>RANK(M34,M$12:M$36)</f>
        <v>4</v>
      </c>
    </row>
    <row r="35" spans="2:14" ht="15.75">
      <c r="B35" s="482"/>
      <c r="C35" s="34">
        <v>17</v>
      </c>
      <c r="D35" s="40" t="s">
        <v>129</v>
      </c>
      <c r="E35" s="55" t="s">
        <v>130</v>
      </c>
      <c r="F35" s="56" t="s">
        <v>51</v>
      </c>
      <c r="G35" s="382"/>
      <c r="H35" s="42">
        <v>60</v>
      </c>
      <c r="I35" s="75">
        <v>48</v>
      </c>
      <c r="J35" s="75">
        <v>63</v>
      </c>
      <c r="K35" s="75"/>
      <c r="L35" s="75">
        <v>28</v>
      </c>
      <c r="M35" s="469"/>
      <c r="N35" s="474"/>
    </row>
    <row r="36" spans="2:14" ht="16.5" thickBot="1">
      <c r="B36" s="483"/>
      <c r="C36" s="46">
        <v>19</v>
      </c>
      <c r="D36" s="66" t="s">
        <v>131</v>
      </c>
      <c r="E36" s="48" t="s">
        <v>132</v>
      </c>
      <c r="F36" s="112" t="s">
        <v>51</v>
      </c>
      <c r="G36" s="383"/>
      <c r="H36" s="77">
        <v>0</v>
      </c>
      <c r="I36" s="77">
        <v>64</v>
      </c>
      <c r="J36" s="77"/>
      <c r="K36" s="77"/>
      <c r="L36" s="77">
        <v>109</v>
      </c>
      <c r="M36" s="470"/>
      <c r="N36" s="475"/>
    </row>
    <row r="38" ht="12.75">
      <c r="P38" s="1"/>
    </row>
    <row r="39" spans="1:16" ht="15.75">
      <c r="A39" s="16" t="s">
        <v>173</v>
      </c>
      <c r="B39" s="16"/>
      <c r="C39" s="16"/>
      <c r="D39" s="16"/>
      <c r="E39" s="16"/>
      <c r="F39" s="1"/>
      <c r="G39" s="1"/>
      <c r="H39" s="148"/>
      <c r="I39" s="149" t="s">
        <v>172</v>
      </c>
      <c r="J39" s="149"/>
      <c r="K39" s="150"/>
      <c r="L39" s="150"/>
      <c r="M39" s="1"/>
      <c r="N39" s="1"/>
      <c r="O39" s="1"/>
      <c r="P39" s="1"/>
    </row>
    <row r="40" spans="1:16" ht="15.75">
      <c r="A40" s="151"/>
      <c r="B40" s="152"/>
      <c r="C40" s="9"/>
      <c r="D40" s="9"/>
      <c r="E40" s="153"/>
      <c r="F40" s="1"/>
      <c r="G40" s="1"/>
      <c r="H40" s="6"/>
      <c r="I40" s="1"/>
      <c r="J40" s="1"/>
      <c r="K40" s="44"/>
      <c r="L40" s="1"/>
      <c r="M40" s="1"/>
      <c r="N40" s="1"/>
      <c r="O40" s="1"/>
      <c r="P40" s="1"/>
    </row>
    <row r="41" spans="1:16" ht="15.75">
      <c r="A41" s="7" t="s">
        <v>171</v>
      </c>
      <c r="B41" s="7"/>
      <c r="C41" s="7"/>
      <c r="D41" s="7"/>
      <c r="E41" s="7"/>
      <c r="F41" s="1"/>
      <c r="G41" s="1"/>
      <c r="H41" s="9" t="s">
        <v>174</v>
      </c>
      <c r="I41" s="1"/>
      <c r="J41" s="352"/>
      <c r="K41" s="352"/>
      <c r="L41" s="44"/>
      <c r="M41" s="44"/>
      <c r="N41" s="1"/>
      <c r="O41" s="1"/>
      <c r="P41" s="1"/>
    </row>
    <row r="42" spans="1:16" ht="15.75">
      <c r="A42" s="155"/>
      <c r="B42" s="156"/>
      <c r="C42" s="157"/>
      <c r="D42" s="157"/>
      <c r="E42" s="158"/>
      <c r="F42" s="1"/>
      <c r="G42" s="1"/>
      <c r="H42" s="1"/>
      <c r="I42" s="6"/>
      <c r="J42" s="1"/>
      <c r="K42" s="1"/>
      <c r="L42" s="44"/>
      <c r="M42" s="44"/>
      <c r="N42" s="1"/>
      <c r="O42" s="1"/>
      <c r="P42" s="1"/>
    </row>
    <row r="43" spans="1:16" ht="15.75">
      <c r="A43" s="16" t="s">
        <v>175</v>
      </c>
      <c r="B43" s="16"/>
      <c r="C43" s="16"/>
      <c r="D43" s="16"/>
      <c r="E43" s="16"/>
      <c r="F43" s="1"/>
      <c r="G43" s="1"/>
      <c r="H43" s="9" t="s">
        <v>176</v>
      </c>
      <c r="I43" s="9"/>
      <c r="J43" s="9"/>
      <c r="K43" s="9"/>
      <c r="L43" s="9"/>
      <c r="M43" s="1"/>
      <c r="N43" s="1"/>
      <c r="O43" s="1"/>
      <c r="P43" s="1"/>
    </row>
    <row r="44" spans="1:16" ht="15.75">
      <c r="A44" s="1"/>
      <c r="B44" s="1"/>
      <c r="C44" s="159"/>
      <c r="D44" s="160"/>
      <c r="E44" s="6"/>
      <c r="F44" s="6"/>
      <c r="G44" s="161"/>
      <c r="H44" s="153"/>
      <c r="I44" s="6"/>
      <c r="J44" s="1"/>
      <c r="K44" s="1"/>
      <c r="L44" s="44"/>
      <c r="M44" s="44"/>
      <c r="N44" s="1"/>
      <c r="O44" s="1"/>
      <c r="P44" s="1"/>
    </row>
    <row r="45" spans="1:16" ht="15.75">
      <c r="A45" s="1"/>
      <c r="B45" s="1"/>
      <c r="C45" s="153"/>
      <c r="D45" s="6"/>
      <c r="E45" s="162"/>
      <c r="F45" s="162"/>
      <c r="G45" s="160"/>
      <c r="H45" s="7" t="s">
        <v>177</v>
      </c>
      <c r="I45" s="7"/>
      <c r="J45" s="7"/>
      <c r="K45" s="7"/>
      <c r="L45" s="7"/>
      <c r="M45" s="44"/>
      <c r="N45" s="1"/>
      <c r="O45" s="1"/>
      <c r="P45" s="1"/>
    </row>
  </sheetData>
  <sheetProtection/>
  <mergeCells count="39">
    <mergeCell ref="B34:B36"/>
    <mergeCell ref="G34:G36"/>
    <mergeCell ref="M34:M36"/>
    <mergeCell ref="N34:N36"/>
    <mergeCell ref="B12:B15"/>
    <mergeCell ref="B17:B19"/>
    <mergeCell ref="B20:B24"/>
    <mergeCell ref="B27:B29"/>
    <mergeCell ref="B30:B32"/>
    <mergeCell ref="G27:G29"/>
    <mergeCell ref="M27:M29"/>
    <mergeCell ref="N27:N29"/>
    <mergeCell ref="G30:G32"/>
    <mergeCell ref="M30:M32"/>
    <mergeCell ref="N30:N32"/>
    <mergeCell ref="G17:G19"/>
    <mergeCell ref="M17:M19"/>
    <mergeCell ref="N17:N19"/>
    <mergeCell ref="G20:G24"/>
    <mergeCell ref="M20:M24"/>
    <mergeCell ref="N20:N24"/>
    <mergeCell ref="H9:L9"/>
    <mergeCell ref="M9:M10"/>
    <mergeCell ref="N9:N10"/>
    <mergeCell ref="G12:G15"/>
    <mergeCell ref="M12:M15"/>
    <mergeCell ref="N12:N15"/>
    <mergeCell ref="B9:B10"/>
    <mergeCell ref="C9:C10"/>
    <mergeCell ref="D9:D10"/>
    <mergeCell ref="E9:E10"/>
    <mergeCell ref="F9:F10"/>
    <mergeCell ref="G9:G10"/>
    <mergeCell ref="B1:O1"/>
    <mergeCell ref="B2:O2"/>
    <mergeCell ref="B3:O3"/>
    <mergeCell ref="B4:O4"/>
    <mergeCell ref="B6:O6"/>
    <mergeCell ref="B7:O7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zoomScaleSheetLayoutView="90" zoomScalePageLayoutView="0" workbookViewId="0" topLeftCell="A1">
      <selection activeCell="A2" sqref="A2"/>
    </sheetView>
  </sheetViews>
  <sheetFormatPr defaultColWidth="9.140625" defaultRowHeight="12.75"/>
  <cols>
    <col min="4" max="4" width="14.57421875" style="0" customWidth="1"/>
  </cols>
  <sheetData>
    <row r="1" s="1" customFormat="1" ht="12.75"/>
    <row r="2" s="1" customFormat="1" ht="20.25">
      <c r="B2" s="8" t="s">
        <v>7</v>
      </c>
    </row>
    <row r="3" s="1" customFormat="1" ht="12.75"/>
    <row r="4" spans="2:7" s="1" customFormat="1" ht="15.75">
      <c r="B4" s="374" t="s">
        <v>8</v>
      </c>
      <c r="C4" s="375"/>
      <c r="D4" s="375"/>
      <c r="E4" s="9" t="s">
        <v>9</v>
      </c>
      <c r="G4" s="6" t="s">
        <v>10</v>
      </c>
    </row>
    <row r="5" spans="2:12" s="1" customFormat="1" ht="15.75">
      <c r="B5" s="9" t="s">
        <v>11</v>
      </c>
      <c r="E5" s="9" t="s">
        <v>12</v>
      </c>
      <c r="G5" s="6" t="s">
        <v>13</v>
      </c>
      <c r="K5" s="6"/>
      <c r="L5" s="6"/>
    </row>
    <row r="6" spans="2:7" s="1" customFormat="1" ht="15.75">
      <c r="B6" s="9" t="s">
        <v>14</v>
      </c>
      <c r="E6" s="9" t="s">
        <v>15</v>
      </c>
      <c r="G6" s="6" t="s">
        <v>13</v>
      </c>
    </row>
    <row r="7" spans="2:7" s="1" customFormat="1" ht="15.75">
      <c r="B7" s="9"/>
      <c r="E7" s="9"/>
      <c r="G7" s="6"/>
    </row>
    <row r="8" s="1" customFormat="1" ht="20.25">
      <c r="B8" s="8" t="s">
        <v>16</v>
      </c>
    </row>
    <row r="9" s="1" customFormat="1" ht="12.75"/>
    <row r="10" spans="2:5" s="1" customFormat="1" ht="15.75">
      <c r="B10" s="9" t="s">
        <v>17</v>
      </c>
      <c r="E10" s="9" t="s">
        <v>15</v>
      </c>
    </row>
    <row r="11" s="1" customFormat="1" ht="12.75"/>
    <row r="12" spans="2:11" s="1" customFormat="1" ht="20.25">
      <c r="B12" s="8" t="s">
        <v>18</v>
      </c>
      <c r="I12" s="6"/>
      <c r="J12" s="6"/>
      <c r="K12" s="6"/>
    </row>
    <row r="13" spans="9:11" s="1" customFormat="1" ht="15.75">
      <c r="I13" s="6"/>
      <c r="J13" s="6"/>
      <c r="K13" s="6"/>
    </row>
    <row r="14" spans="2:11" s="1" customFormat="1" ht="15.75">
      <c r="B14" s="9" t="s">
        <v>19</v>
      </c>
      <c r="C14" s="6"/>
      <c r="D14" s="6"/>
      <c r="E14" s="9" t="s">
        <v>12</v>
      </c>
      <c r="G14" s="9" t="s">
        <v>20</v>
      </c>
      <c r="J14" s="6"/>
      <c r="K14" s="6"/>
    </row>
    <row r="15" spans="2:11" s="1" customFormat="1" ht="15.75">
      <c r="B15" s="9" t="s">
        <v>21</v>
      </c>
      <c r="C15" s="6"/>
      <c r="D15" s="6"/>
      <c r="E15" s="9" t="s">
        <v>12</v>
      </c>
      <c r="G15" s="9" t="s">
        <v>22</v>
      </c>
      <c r="J15" s="6"/>
      <c r="K15" s="6"/>
    </row>
    <row r="16" spans="2:11" s="1" customFormat="1" ht="15.75">
      <c r="B16" s="9" t="s">
        <v>23</v>
      </c>
      <c r="E16" s="9" t="s">
        <v>24</v>
      </c>
      <c r="G16" s="9" t="s">
        <v>22</v>
      </c>
      <c r="J16" s="6"/>
      <c r="K16" s="6"/>
    </row>
    <row r="17" spans="2:11" s="1" customFormat="1" ht="15.7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s="1" customFormat="1" ht="20.25">
      <c r="B18" s="8" t="s">
        <v>25</v>
      </c>
      <c r="I18" s="6"/>
      <c r="J18" s="6"/>
      <c r="K18" s="6"/>
    </row>
    <row r="19" spans="2:11" s="1" customFormat="1" ht="15.7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s="1" customFormat="1" ht="15.75">
      <c r="B20" s="9" t="s">
        <v>26</v>
      </c>
      <c r="C20" s="6"/>
      <c r="D20" s="6"/>
      <c r="E20" s="9" t="s">
        <v>12</v>
      </c>
      <c r="I20" s="6"/>
      <c r="J20" s="6"/>
      <c r="K20" s="6"/>
    </row>
    <row r="21" spans="2:11" s="1" customFormat="1" ht="15.75">
      <c r="B21" s="6"/>
      <c r="C21" s="6"/>
      <c r="D21" s="6"/>
      <c r="E21" s="6"/>
      <c r="F21" s="6"/>
      <c r="G21" s="6"/>
      <c r="H21" s="9"/>
      <c r="I21" s="6"/>
      <c r="J21" s="6"/>
      <c r="K21" s="6"/>
    </row>
    <row r="22" s="1" customFormat="1" ht="20.25">
      <c r="B22" s="8" t="s">
        <v>27</v>
      </c>
    </row>
    <row r="23" s="1" customFormat="1" ht="12.75"/>
    <row r="24" spans="2:5" s="1" customFormat="1" ht="15.75">
      <c r="B24" s="9" t="s">
        <v>28</v>
      </c>
      <c r="E24" s="9" t="s">
        <v>12</v>
      </c>
    </row>
    <row r="25" spans="2:11" s="1" customFormat="1" ht="15.7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s="1" customFormat="1" ht="20.25">
      <c r="B26" s="8" t="s">
        <v>29</v>
      </c>
      <c r="C26" s="6"/>
      <c r="D26" s="6"/>
      <c r="I26" s="6"/>
      <c r="J26" s="6"/>
      <c r="K26" s="6"/>
    </row>
    <row r="27" spans="2:11" s="1" customFormat="1" ht="15.7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s="1" customFormat="1" ht="15.75">
      <c r="B28" s="9" t="s">
        <v>30</v>
      </c>
      <c r="C28" s="6"/>
      <c r="D28" s="6"/>
      <c r="E28" s="9" t="s">
        <v>12</v>
      </c>
      <c r="F28" s="6"/>
      <c r="G28" s="6"/>
      <c r="H28" s="6"/>
      <c r="I28" s="6"/>
      <c r="J28" s="6"/>
      <c r="K28" s="6"/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PageLayoutView="0" workbookViewId="0" topLeftCell="A14">
      <selection activeCell="B6" sqref="B6:N6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9.57421875" style="1" customWidth="1"/>
    <col min="5" max="5" width="9.28125" style="1" customWidth="1"/>
    <col min="6" max="6" width="10.28125" style="1" customWidth="1"/>
    <col min="7" max="7" width="25.57421875" style="1" customWidth="1"/>
    <col min="8" max="12" width="5.7109375" style="1" customWidth="1"/>
    <col min="13" max="13" width="7.140625" style="1" customWidth="1"/>
    <col min="14" max="15" width="5.7109375" style="1" customWidth="1"/>
    <col min="16" max="16" width="4.421875" style="1" customWidth="1"/>
  </cols>
  <sheetData>
    <row r="1" spans="1:16" ht="18.75">
      <c r="A1" s="10"/>
      <c r="B1" s="402" t="s">
        <v>31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11"/>
      <c r="P1" s="12"/>
    </row>
    <row r="2" spans="1:15" ht="18.75">
      <c r="A2" s="10"/>
      <c r="B2" s="403" t="s">
        <v>32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13"/>
    </row>
    <row r="3" spans="1:16" ht="22.5">
      <c r="A3" s="10"/>
      <c r="B3" s="404" t="s">
        <v>33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14"/>
      <c r="P3" s="12"/>
    </row>
    <row r="4" spans="1:16" ht="18.75">
      <c r="A4" s="10"/>
      <c r="B4" s="405" t="s">
        <v>34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15"/>
      <c r="P4" s="12"/>
    </row>
    <row r="5" spans="1:16" ht="18.75">
      <c r="A5" s="10"/>
      <c r="B5" s="16"/>
      <c r="C5" s="16"/>
      <c r="D5" s="16"/>
      <c r="E5" s="16"/>
      <c r="F5" s="16"/>
      <c r="G5" s="16"/>
      <c r="H5" s="16"/>
      <c r="I5" s="16"/>
      <c r="J5" s="16"/>
      <c r="K5" s="16"/>
      <c r="L5" s="10"/>
      <c r="M5" s="16"/>
      <c r="N5" s="16"/>
      <c r="O5" s="15"/>
      <c r="P5" s="12"/>
    </row>
    <row r="6" spans="1:16" ht="25.5">
      <c r="A6" s="10"/>
      <c r="B6" s="373" t="s">
        <v>35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15"/>
      <c r="P6" s="12"/>
    </row>
    <row r="7" spans="1:16" ht="19.5" thickBot="1">
      <c r="A7" s="10"/>
      <c r="B7" s="10"/>
      <c r="C7" s="17"/>
      <c r="D7" s="18"/>
      <c r="E7" s="19"/>
      <c r="F7" s="19"/>
      <c r="G7" s="19"/>
      <c r="H7" s="19"/>
      <c r="I7" s="20"/>
      <c r="J7" s="21"/>
      <c r="K7" s="21"/>
      <c r="L7" s="21"/>
      <c r="M7" s="21"/>
      <c r="N7" s="21"/>
      <c r="O7" s="11"/>
      <c r="P7" s="12"/>
    </row>
    <row r="8" spans="2:13" ht="12.75">
      <c r="B8" s="394" t="s">
        <v>36</v>
      </c>
      <c r="C8" s="396" t="s">
        <v>37</v>
      </c>
      <c r="D8" s="398" t="s">
        <v>38</v>
      </c>
      <c r="E8" s="400" t="s">
        <v>39</v>
      </c>
      <c r="F8" s="384" t="s">
        <v>40</v>
      </c>
      <c r="G8" s="384" t="s">
        <v>41</v>
      </c>
      <c r="H8" s="386" t="s">
        <v>42</v>
      </c>
      <c r="I8" s="387"/>
      <c r="J8" s="387"/>
      <c r="K8" s="387"/>
      <c r="L8" s="388"/>
      <c r="M8" s="389" t="s">
        <v>43</v>
      </c>
    </row>
    <row r="9" spans="2:13" ht="13.5" thickBot="1">
      <c r="B9" s="395"/>
      <c r="C9" s="397"/>
      <c r="D9" s="399"/>
      <c r="E9" s="401"/>
      <c r="F9" s="385"/>
      <c r="G9" s="385"/>
      <c r="H9" s="22" t="s">
        <v>44</v>
      </c>
      <c r="I9" s="22" t="s">
        <v>45</v>
      </c>
      <c r="J9" s="22" t="s">
        <v>46</v>
      </c>
      <c r="K9" s="22" t="s">
        <v>47</v>
      </c>
      <c r="L9" s="23" t="s">
        <v>48</v>
      </c>
      <c r="M9" s="390"/>
    </row>
    <row r="10" spans="2:13" ht="15.75">
      <c r="B10" s="24">
        <f aca="true" t="shared" si="0" ref="B10:B63">B9+1</f>
        <v>1</v>
      </c>
      <c r="C10" s="25">
        <v>1</v>
      </c>
      <c r="D10" s="26" t="s">
        <v>49</v>
      </c>
      <c r="E10" s="27" t="s">
        <v>50</v>
      </c>
      <c r="F10" s="28" t="s">
        <v>51</v>
      </c>
      <c r="G10" s="379" t="s">
        <v>52</v>
      </c>
      <c r="H10" s="29">
        <v>88</v>
      </c>
      <c r="I10" s="30">
        <v>53</v>
      </c>
      <c r="J10" s="30"/>
      <c r="K10" s="30">
        <v>107</v>
      </c>
      <c r="L10" s="31">
        <v>49</v>
      </c>
      <c r="M10" s="168">
        <f aca="true" t="shared" si="1" ref="M10:M63">SUM(H10:L10)</f>
        <v>297</v>
      </c>
    </row>
    <row r="11" spans="2:13" ht="15.75">
      <c r="B11" s="33">
        <f t="shared" si="0"/>
        <v>2</v>
      </c>
      <c r="C11" s="34">
        <v>2</v>
      </c>
      <c r="D11" s="35" t="s">
        <v>53</v>
      </c>
      <c r="E11" s="36" t="s">
        <v>54</v>
      </c>
      <c r="F11" s="37" t="s">
        <v>51</v>
      </c>
      <c r="G11" s="382"/>
      <c r="H11" s="38">
        <v>66</v>
      </c>
      <c r="I11" s="38">
        <v>62</v>
      </c>
      <c r="J11" s="38"/>
      <c r="K11" s="38"/>
      <c r="L11" s="39"/>
      <c r="M11" s="32">
        <f t="shared" si="1"/>
        <v>128</v>
      </c>
    </row>
    <row r="12" spans="2:13" ht="15.75">
      <c r="B12" s="33">
        <f t="shared" si="0"/>
        <v>3</v>
      </c>
      <c r="C12" s="34">
        <v>3</v>
      </c>
      <c r="D12" s="40" t="s">
        <v>55</v>
      </c>
      <c r="E12" s="41" t="s">
        <v>56</v>
      </c>
      <c r="F12" s="37" t="s">
        <v>51</v>
      </c>
      <c r="G12" s="382"/>
      <c r="H12" s="42">
        <v>43</v>
      </c>
      <c r="I12" s="42">
        <v>88</v>
      </c>
      <c r="J12" s="42"/>
      <c r="K12" s="42">
        <v>75</v>
      </c>
      <c r="L12" s="43">
        <v>60</v>
      </c>
      <c r="M12" s="32">
        <f t="shared" si="1"/>
        <v>266</v>
      </c>
    </row>
    <row r="13" spans="1:13" ht="16.5" thickBot="1">
      <c r="A13" s="44"/>
      <c r="B13" s="45">
        <f t="shared" si="0"/>
        <v>4</v>
      </c>
      <c r="C13" s="46">
        <v>4</v>
      </c>
      <c r="D13" s="47" t="s">
        <v>57</v>
      </c>
      <c r="E13" s="48" t="s">
        <v>58</v>
      </c>
      <c r="F13" s="49" t="s">
        <v>51</v>
      </c>
      <c r="G13" s="383"/>
      <c r="H13" s="50">
        <v>34</v>
      </c>
      <c r="I13" s="50">
        <v>56</v>
      </c>
      <c r="J13" s="50"/>
      <c r="K13" s="50"/>
      <c r="L13" s="51">
        <v>97</v>
      </c>
      <c r="M13" s="52">
        <f t="shared" si="1"/>
        <v>187</v>
      </c>
    </row>
    <row r="14" spans="1:13" ht="15.75">
      <c r="A14" s="44"/>
      <c r="B14" s="24">
        <f t="shared" si="0"/>
        <v>5</v>
      </c>
      <c r="C14" s="25">
        <v>6</v>
      </c>
      <c r="D14" s="125" t="s">
        <v>59</v>
      </c>
      <c r="E14" s="126">
        <v>3156</v>
      </c>
      <c r="F14" s="127" t="s">
        <v>51</v>
      </c>
      <c r="G14" s="379" t="s">
        <v>60</v>
      </c>
      <c r="H14" s="30">
        <v>0</v>
      </c>
      <c r="I14" s="30">
        <v>52</v>
      </c>
      <c r="J14" s="29">
        <v>68</v>
      </c>
      <c r="K14" s="29">
        <v>35</v>
      </c>
      <c r="L14" s="173">
        <v>37</v>
      </c>
      <c r="M14" s="168">
        <f t="shared" si="1"/>
        <v>192</v>
      </c>
    </row>
    <row r="15" spans="1:13" ht="15.75">
      <c r="A15" s="44"/>
      <c r="B15" s="33">
        <f t="shared" si="0"/>
        <v>6</v>
      </c>
      <c r="C15" s="34">
        <v>7</v>
      </c>
      <c r="D15" s="40" t="s">
        <v>61</v>
      </c>
      <c r="E15" s="55">
        <v>3155</v>
      </c>
      <c r="F15" s="56" t="s">
        <v>51</v>
      </c>
      <c r="G15" s="382"/>
      <c r="H15" s="42">
        <v>81</v>
      </c>
      <c r="I15" s="42">
        <v>32</v>
      </c>
      <c r="J15" s="42">
        <v>53</v>
      </c>
      <c r="K15" s="42">
        <v>42</v>
      </c>
      <c r="L15" s="60">
        <v>53</v>
      </c>
      <c r="M15" s="61">
        <f t="shared" si="1"/>
        <v>261</v>
      </c>
    </row>
    <row r="16" spans="1:13" ht="15.75">
      <c r="A16" s="44"/>
      <c r="B16" s="33">
        <f t="shared" si="0"/>
        <v>7</v>
      </c>
      <c r="C16" s="34">
        <v>8</v>
      </c>
      <c r="D16" s="62" t="s">
        <v>62</v>
      </c>
      <c r="E16" s="63">
        <v>3154</v>
      </c>
      <c r="F16" s="64" t="s">
        <v>51</v>
      </c>
      <c r="G16" s="382"/>
      <c r="H16" s="42">
        <v>34</v>
      </c>
      <c r="I16" s="42">
        <v>10</v>
      </c>
      <c r="J16" s="42"/>
      <c r="K16" s="42"/>
      <c r="L16" s="60">
        <v>54</v>
      </c>
      <c r="M16" s="61">
        <f t="shared" si="1"/>
        <v>98</v>
      </c>
    </row>
    <row r="17" spans="1:13" ht="15.75">
      <c r="A17" s="44"/>
      <c r="B17" s="33">
        <f t="shared" si="0"/>
        <v>8</v>
      </c>
      <c r="C17" s="34">
        <v>9</v>
      </c>
      <c r="D17" s="40" t="s">
        <v>63</v>
      </c>
      <c r="E17" s="55">
        <v>3153</v>
      </c>
      <c r="F17" s="56" t="s">
        <v>51</v>
      </c>
      <c r="G17" s="382"/>
      <c r="H17" s="42">
        <v>75</v>
      </c>
      <c r="I17" s="42">
        <v>79</v>
      </c>
      <c r="J17" s="42">
        <v>51</v>
      </c>
      <c r="K17" s="42">
        <v>12</v>
      </c>
      <c r="L17" s="60">
        <v>51</v>
      </c>
      <c r="M17" s="61">
        <f t="shared" si="1"/>
        <v>268</v>
      </c>
    </row>
    <row r="18" spans="1:13" ht="16.5" thickBot="1">
      <c r="A18" s="44"/>
      <c r="B18" s="45">
        <f t="shared" si="0"/>
        <v>9</v>
      </c>
      <c r="C18" s="65">
        <v>14</v>
      </c>
      <c r="D18" s="66" t="s">
        <v>64</v>
      </c>
      <c r="E18" s="67" t="s">
        <v>65</v>
      </c>
      <c r="F18" s="68" t="s">
        <v>51</v>
      </c>
      <c r="G18" s="383"/>
      <c r="H18" s="69"/>
      <c r="I18" s="69">
        <v>92</v>
      </c>
      <c r="J18" s="69"/>
      <c r="K18" s="69"/>
      <c r="L18" s="70">
        <v>102</v>
      </c>
      <c r="M18" s="52">
        <f t="shared" si="1"/>
        <v>194</v>
      </c>
    </row>
    <row r="19" spans="1:13" ht="15.75">
      <c r="A19" s="44"/>
      <c r="B19" s="24">
        <f t="shared" si="0"/>
        <v>10</v>
      </c>
      <c r="C19" s="25">
        <v>40</v>
      </c>
      <c r="D19" s="26" t="s">
        <v>66</v>
      </c>
      <c r="E19" s="27" t="s">
        <v>67</v>
      </c>
      <c r="F19" s="28" t="s">
        <v>68</v>
      </c>
      <c r="G19" s="379" t="s">
        <v>69</v>
      </c>
      <c r="H19" s="71">
        <v>84</v>
      </c>
      <c r="I19" s="71">
        <v>58</v>
      </c>
      <c r="J19" s="71"/>
      <c r="K19" s="71"/>
      <c r="L19" s="163">
        <v>106</v>
      </c>
      <c r="M19" s="168">
        <f t="shared" si="1"/>
        <v>248</v>
      </c>
    </row>
    <row r="20" spans="1:13" ht="15.75">
      <c r="A20" s="44"/>
      <c r="B20" s="33">
        <f t="shared" si="0"/>
        <v>11</v>
      </c>
      <c r="C20" s="72">
        <v>41</v>
      </c>
      <c r="D20" s="73" t="s">
        <v>70</v>
      </c>
      <c r="E20" s="41" t="s">
        <v>71</v>
      </c>
      <c r="F20" s="37" t="s">
        <v>68</v>
      </c>
      <c r="G20" s="380"/>
      <c r="H20" s="74">
        <v>0</v>
      </c>
      <c r="I20" s="74">
        <v>43</v>
      </c>
      <c r="J20" s="74"/>
      <c r="K20" s="74"/>
      <c r="L20" s="164">
        <v>37</v>
      </c>
      <c r="M20" s="61">
        <f t="shared" si="1"/>
        <v>80</v>
      </c>
    </row>
    <row r="21" spans="1:13" ht="15.75">
      <c r="A21" s="44"/>
      <c r="B21" s="33">
        <f t="shared" si="0"/>
        <v>12</v>
      </c>
      <c r="C21" s="34">
        <v>42</v>
      </c>
      <c r="D21" s="73" t="s">
        <v>72</v>
      </c>
      <c r="E21" s="41" t="s">
        <v>73</v>
      </c>
      <c r="F21" s="37" t="s">
        <v>68</v>
      </c>
      <c r="G21" s="380"/>
      <c r="H21" s="38">
        <v>0</v>
      </c>
      <c r="I21" s="38">
        <v>50</v>
      </c>
      <c r="J21" s="38"/>
      <c r="K21" s="38"/>
      <c r="L21" s="165">
        <v>78</v>
      </c>
      <c r="M21" s="61">
        <f t="shared" si="1"/>
        <v>128</v>
      </c>
    </row>
    <row r="22" spans="1:13" ht="15.75">
      <c r="A22" s="44"/>
      <c r="B22" s="33">
        <f t="shared" si="0"/>
        <v>13</v>
      </c>
      <c r="C22" s="34">
        <v>43</v>
      </c>
      <c r="D22" s="73" t="s">
        <v>74</v>
      </c>
      <c r="E22" s="41" t="s">
        <v>75</v>
      </c>
      <c r="F22" s="37" t="s">
        <v>68</v>
      </c>
      <c r="G22" s="380"/>
      <c r="H22" s="75">
        <v>36</v>
      </c>
      <c r="I22" s="75">
        <v>81</v>
      </c>
      <c r="J22" s="75"/>
      <c r="K22" s="75"/>
      <c r="L22" s="106">
        <v>37</v>
      </c>
      <c r="M22" s="61">
        <f t="shared" si="1"/>
        <v>154</v>
      </c>
    </row>
    <row r="23" spans="1:13" ht="15.75">
      <c r="A23" s="44"/>
      <c r="B23" s="33">
        <f t="shared" si="0"/>
        <v>14</v>
      </c>
      <c r="C23" s="34">
        <v>37</v>
      </c>
      <c r="D23" s="76" t="s">
        <v>76</v>
      </c>
      <c r="E23" s="41" t="s">
        <v>77</v>
      </c>
      <c r="F23" s="37" t="s">
        <v>68</v>
      </c>
      <c r="G23" s="380"/>
      <c r="H23" s="75">
        <v>19</v>
      </c>
      <c r="I23" s="75">
        <v>90</v>
      </c>
      <c r="J23" s="75"/>
      <c r="K23" s="75"/>
      <c r="L23" s="106">
        <v>78</v>
      </c>
      <c r="M23" s="61">
        <f t="shared" si="1"/>
        <v>187</v>
      </c>
    </row>
    <row r="24" spans="1:13" ht="15.75">
      <c r="A24" s="44"/>
      <c r="B24" s="33">
        <f t="shared" si="0"/>
        <v>15</v>
      </c>
      <c r="C24" s="34">
        <v>39</v>
      </c>
      <c r="D24" s="40" t="s">
        <v>78</v>
      </c>
      <c r="E24" s="55" t="s">
        <v>79</v>
      </c>
      <c r="F24" s="37" t="s">
        <v>68</v>
      </c>
      <c r="G24" s="380"/>
      <c r="H24" s="75"/>
      <c r="I24" s="75"/>
      <c r="J24" s="75"/>
      <c r="K24" s="75">
        <v>65</v>
      </c>
      <c r="L24" s="106"/>
      <c r="M24" s="61">
        <f t="shared" si="1"/>
        <v>65</v>
      </c>
    </row>
    <row r="25" spans="1:13" ht="16.5" thickBot="1">
      <c r="A25" s="44"/>
      <c r="B25" s="45">
        <f t="shared" si="0"/>
        <v>16</v>
      </c>
      <c r="C25" s="46">
        <v>38</v>
      </c>
      <c r="D25" s="66" t="s">
        <v>80</v>
      </c>
      <c r="E25" s="48" t="s">
        <v>81</v>
      </c>
      <c r="F25" s="68" t="s">
        <v>68</v>
      </c>
      <c r="G25" s="381"/>
      <c r="H25" s="77">
        <v>44</v>
      </c>
      <c r="I25" s="77">
        <v>84</v>
      </c>
      <c r="J25" s="77"/>
      <c r="K25" s="77"/>
      <c r="L25" s="166">
        <v>68</v>
      </c>
      <c r="M25" s="52">
        <f t="shared" si="1"/>
        <v>196</v>
      </c>
    </row>
    <row r="26" spans="1:13" ht="16.5" thickBot="1">
      <c r="A26" s="44"/>
      <c r="B26" s="78">
        <f t="shared" si="0"/>
        <v>17</v>
      </c>
      <c r="C26" s="79">
        <v>33</v>
      </c>
      <c r="D26" s="80" t="s">
        <v>82</v>
      </c>
      <c r="E26" s="81" t="s">
        <v>83</v>
      </c>
      <c r="F26" s="82" t="s">
        <v>84</v>
      </c>
      <c r="G26" s="82" t="s">
        <v>85</v>
      </c>
      <c r="H26" s="83"/>
      <c r="I26" s="84"/>
      <c r="J26" s="84">
        <v>0</v>
      </c>
      <c r="K26" s="84"/>
      <c r="L26" s="167"/>
      <c r="M26" s="124">
        <f t="shared" si="1"/>
        <v>0</v>
      </c>
    </row>
    <row r="27" spans="1:13" ht="15.75">
      <c r="A27" s="44"/>
      <c r="B27" s="24">
        <f t="shared" si="0"/>
        <v>18</v>
      </c>
      <c r="C27" s="25">
        <v>35</v>
      </c>
      <c r="D27" s="125" t="s">
        <v>86</v>
      </c>
      <c r="E27" s="126" t="s">
        <v>87</v>
      </c>
      <c r="F27" s="28" t="s">
        <v>51</v>
      </c>
      <c r="G27" s="391" t="s">
        <v>88</v>
      </c>
      <c r="H27" s="29">
        <v>77</v>
      </c>
      <c r="I27" s="30">
        <v>44</v>
      </c>
      <c r="J27" s="30"/>
      <c r="K27" s="30">
        <v>0</v>
      </c>
      <c r="L27" s="170">
        <v>78</v>
      </c>
      <c r="M27" s="168">
        <f t="shared" si="1"/>
        <v>199</v>
      </c>
    </row>
    <row r="28" spans="1:13" ht="15.75">
      <c r="A28" s="44"/>
      <c r="B28" s="33">
        <f t="shared" si="0"/>
        <v>19</v>
      </c>
      <c r="C28" s="90">
        <v>34</v>
      </c>
      <c r="D28" s="62" t="s">
        <v>89</v>
      </c>
      <c r="E28" s="91" t="s">
        <v>90</v>
      </c>
      <c r="F28" s="92" t="s">
        <v>51</v>
      </c>
      <c r="G28" s="392"/>
      <c r="H28" s="94">
        <v>51</v>
      </c>
      <c r="I28" s="95">
        <v>41</v>
      </c>
      <c r="J28" s="95"/>
      <c r="K28" s="95"/>
      <c r="L28" s="96">
        <v>54</v>
      </c>
      <c r="M28" s="97">
        <f t="shared" si="1"/>
        <v>146</v>
      </c>
    </row>
    <row r="29" spans="1:13" ht="16.5" thickBot="1">
      <c r="A29" s="44"/>
      <c r="B29" s="45">
        <f t="shared" si="0"/>
        <v>20</v>
      </c>
      <c r="C29" s="46">
        <v>36</v>
      </c>
      <c r="D29" s="66" t="s">
        <v>91</v>
      </c>
      <c r="E29" s="48" t="s">
        <v>92</v>
      </c>
      <c r="F29" s="68" t="s">
        <v>51</v>
      </c>
      <c r="G29" s="393"/>
      <c r="H29" s="99">
        <v>31</v>
      </c>
      <c r="I29" s="99">
        <v>70</v>
      </c>
      <c r="J29" s="99">
        <v>0</v>
      </c>
      <c r="K29" s="99"/>
      <c r="L29" s="100">
        <v>29</v>
      </c>
      <c r="M29" s="52">
        <f t="shared" si="1"/>
        <v>130</v>
      </c>
    </row>
    <row r="30" spans="2:13" ht="16.5" thickBot="1">
      <c r="B30" s="78">
        <f t="shared" si="0"/>
        <v>21</v>
      </c>
      <c r="C30" s="79">
        <v>24</v>
      </c>
      <c r="D30" s="101" t="s">
        <v>93</v>
      </c>
      <c r="E30" s="81">
        <v>1295</v>
      </c>
      <c r="F30" s="102" t="s">
        <v>94</v>
      </c>
      <c r="G30" s="82" t="s">
        <v>85</v>
      </c>
      <c r="H30" s="103">
        <v>0</v>
      </c>
      <c r="I30" s="103">
        <v>58</v>
      </c>
      <c r="J30" s="103"/>
      <c r="K30" s="103"/>
      <c r="L30" s="169">
        <v>37</v>
      </c>
      <c r="M30" s="124">
        <f t="shared" si="1"/>
        <v>95</v>
      </c>
    </row>
    <row r="31" spans="2:13" ht="16.5" thickBot="1">
      <c r="B31" s="78">
        <f t="shared" si="0"/>
        <v>22</v>
      </c>
      <c r="C31" s="79">
        <v>21</v>
      </c>
      <c r="D31" s="101" t="s">
        <v>95</v>
      </c>
      <c r="E31" s="81" t="s">
        <v>96</v>
      </c>
      <c r="F31" s="102" t="s">
        <v>51</v>
      </c>
      <c r="G31" s="82" t="s">
        <v>85</v>
      </c>
      <c r="H31" s="103">
        <v>79</v>
      </c>
      <c r="I31" s="103">
        <v>116</v>
      </c>
      <c r="J31" s="103"/>
      <c r="K31" s="103">
        <v>70</v>
      </c>
      <c r="L31" s="169">
        <v>104</v>
      </c>
      <c r="M31" s="124">
        <f t="shared" si="1"/>
        <v>369</v>
      </c>
    </row>
    <row r="32" spans="2:13" ht="16.5" thickBot="1">
      <c r="B32" s="353">
        <f t="shared" si="0"/>
        <v>23</v>
      </c>
      <c r="C32" s="354">
        <v>22</v>
      </c>
      <c r="D32" s="355" t="s">
        <v>97</v>
      </c>
      <c r="E32" s="356" t="s">
        <v>98</v>
      </c>
      <c r="F32" s="357" t="s">
        <v>51</v>
      </c>
      <c r="G32" s="358" t="s">
        <v>85</v>
      </c>
      <c r="H32" s="359">
        <v>107</v>
      </c>
      <c r="I32" s="359">
        <v>106</v>
      </c>
      <c r="J32" s="359"/>
      <c r="K32" s="359">
        <v>111</v>
      </c>
      <c r="L32" s="360">
        <v>78</v>
      </c>
      <c r="M32" s="361">
        <f t="shared" si="1"/>
        <v>402</v>
      </c>
    </row>
    <row r="33" spans="2:13" ht="15.75">
      <c r="B33" s="24">
        <f t="shared" si="0"/>
        <v>24</v>
      </c>
      <c r="C33" s="25">
        <v>25</v>
      </c>
      <c r="D33" s="125" t="s">
        <v>99</v>
      </c>
      <c r="E33" s="126" t="s">
        <v>100</v>
      </c>
      <c r="F33" s="127" t="s">
        <v>101</v>
      </c>
      <c r="G33" s="379" t="s">
        <v>102</v>
      </c>
      <c r="H33" s="30"/>
      <c r="I33" s="30"/>
      <c r="J33" s="30"/>
      <c r="K33" s="30">
        <v>58</v>
      </c>
      <c r="L33" s="170"/>
      <c r="M33" s="168">
        <f t="shared" si="1"/>
        <v>58</v>
      </c>
    </row>
    <row r="34" spans="2:13" ht="15.75">
      <c r="B34" s="33">
        <f t="shared" si="0"/>
        <v>25</v>
      </c>
      <c r="C34" s="34">
        <v>26</v>
      </c>
      <c r="D34" s="40" t="s">
        <v>103</v>
      </c>
      <c r="E34" s="55" t="s">
        <v>104</v>
      </c>
      <c r="F34" s="104" t="s">
        <v>101</v>
      </c>
      <c r="G34" s="380"/>
      <c r="H34" s="75"/>
      <c r="I34" s="75"/>
      <c r="J34" s="75"/>
      <c r="K34" s="75">
        <v>0</v>
      </c>
      <c r="L34" s="106"/>
      <c r="M34" s="61">
        <f t="shared" si="1"/>
        <v>0</v>
      </c>
    </row>
    <row r="35" spans="2:13" ht="15.75">
      <c r="B35" s="33">
        <f t="shared" si="0"/>
        <v>26</v>
      </c>
      <c r="C35" s="34">
        <v>27</v>
      </c>
      <c r="D35" s="40" t="s">
        <v>105</v>
      </c>
      <c r="E35" s="55" t="s">
        <v>106</v>
      </c>
      <c r="F35" s="56" t="s">
        <v>101</v>
      </c>
      <c r="G35" s="380"/>
      <c r="H35" s="75"/>
      <c r="I35" s="75"/>
      <c r="J35" s="75"/>
      <c r="K35" s="75"/>
      <c r="L35" s="106"/>
      <c r="M35" s="61">
        <f t="shared" si="1"/>
        <v>0</v>
      </c>
    </row>
    <row r="36" spans="2:13" ht="15.75">
      <c r="B36" s="53">
        <f t="shared" si="0"/>
        <v>27</v>
      </c>
      <c r="C36" s="54">
        <v>28</v>
      </c>
      <c r="D36" s="85" t="s">
        <v>107</v>
      </c>
      <c r="E36" s="86" t="s">
        <v>108</v>
      </c>
      <c r="F36" s="104" t="s">
        <v>101</v>
      </c>
      <c r="G36" s="380"/>
      <c r="H36" s="57"/>
      <c r="I36" s="57"/>
      <c r="J36" s="57">
        <v>50</v>
      </c>
      <c r="K36" s="57">
        <v>76</v>
      </c>
      <c r="L36" s="88">
        <v>14</v>
      </c>
      <c r="M36" s="32">
        <f t="shared" si="1"/>
        <v>140</v>
      </c>
    </row>
    <row r="37" spans="2:13" ht="15.75">
      <c r="B37" s="33">
        <f t="shared" si="0"/>
        <v>28</v>
      </c>
      <c r="C37" s="34">
        <v>29</v>
      </c>
      <c r="D37" s="40" t="s">
        <v>109</v>
      </c>
      <c r="E37" s="55" t="s">
        <v>110</v>
      </c>
      <c r="F37" s="104" t="s">
        <v>101</v>
      </c>
      <c r="G37" s="380"/>
      <c r="H37" s="107"/>
      <c r="I37" s="107"/>
      <c r="J37" s="107"/>
      <c r="K37" s="107">
        <v>96</v>
      </c>
      <c r="L37" s="108"/>
      <c r="M37" s="61">
        <f t="shared" si="1"/>
        <v>96</v>
      </c>
    </row>
    <row r="38" spans="2:13" ht="15.75">
      <c r="B38" s="33">
        <f>B37+1</f>
        <v>29</v>
      </c>
      <c r="C38" s="204">
        <v>32</v>
      </c>
      <c r="D38" s="205" t="s">
        <v>115</v>
      </c>
      <c r="E38" s="206" t="s">
        <v>116</v>
      </c>
      <c r="F38" s="56" t="s">
        <v>101</v>
      </c>
      <c r="G38" s="380"/>
      <c r="H38" s="74">
        <v>43</v>
      </c>
      <c r="I38" s="74"/>
      <c r="J38" s="74"/>
      <c r="K38" s="74">
        <v>72</v>
      </c>
      <c r="L38" s="164">
        <v>11</v>
      </c>
      <c r="M38" s="61">
        <f>SUM(H38:L38)</f>
        <v>126</v>
      </c>
    </row>
    <row r="39" spans="2:13" ht="15.75">
      <c r="B39" s="33">
        <f t="shared" si="0"/>
        <v>30</v>
      </c>
      <c r="C39" s="34">
        <v>30</v>
      </c>
      <c r="D39" s="40" t="s">
        <v>111</v>
      </c>
      <c r="E39" s="55" t="s">
        <v>112</v>
      </c>
      <c r="F39" s="56" t="s">
        <v>101</v>
      </c>
      <c r="G39" s="380"/>
      <c r="H39" s="57">
        <v>3</v>
      </c>
      <c r="I39" s="57"/>
      <c r="J39" s="57"/>
      <c r="K39" s="57">
        <v>0</v>
      </c>
      <c r="L39" s="88"/>
      <c r="M39" s="32">
        <f t="shared" si="1"/>
        <v>3</v>
      </c>
    </row>
    <row r="40" spans="2:13" ht="16.5" thickBot="1">
      <c r="B40" s="131">
        <f>B39+1</f>
        <v>31</v>
      </c>
      <c r="C40" s="54">
        <v>31</v>
      </c>
      <c r="D40" s="85" t="s">
        <v>113</v>
      </c>
      <c r="E40" s="86" t="s">
        <v>114</v>
      </c>
      <c r="F40" s="104" t="s">
        <v>101</v>
      </c>
      <c r="G40" s="381"/>
      <c r="H40" s="57">
        <v>0</v>
      </c>
      <c r="I40" s="57">
        <v>29</v>
      </c>
      <c r="J40" s="57"/>
      <c r="K40" s="57">
        <v>0</v>
      </c>
      <c r="L40" s="88">
        <v>74</v>
      </c>
      <c r="M40" s="32">
        <f t="shared" si="1"/>
        <v>103</v>
      </c>
    </row>
    <row r="41" spans="2:13" ht="15.75">
      <c r="B41" s="24">
        <f>B40+1</f>
        <v>32</v>
      </c>
      <c r="C41" s="249">
        <v>45</v>
      </c>
      <c r="D41" s="349" t="s">
        <v>117</v>
      </c>
      <c r="E41" s="350" t="s">
        <v>118</v>
      </c>
      <c r="F41" s="351" t="s">
        <v>119</v>
      </c>
      <c r="G41" s="379" t="s">
        <v>120</v>
      </c>
      <c r="H41" s="30">
        <v>0</v>
      </c>
      <c r="I41" s="30">
        <v>45</v>
      </c>
      <c r="J41" s="30">
        <v>54</v>
      </c>
      <c r="K41" s="30"/>
      <c r="L41" s="170"/>
      <c r="M41" s="168">
        <f t="shared" si="1"/>
        <v>99</v>
      </c>
    </row>
    <row r="42" spans="2:13" ht="16.5" thickBot="1">
      <c r="B42" s="45">
        <f t="shared" si="0"/>
        <v>33</v>
      </c>
      <c r="C42" s="46">
        <v>44</v>
      </c>
      <c r="D42" s="66" t="s">
        <v>121</v>
      </c>
      <c r="E42" s="48" t="s">
        <v>122</v>
      </c>
      <c r="F42" s="117" t="s">
        <v>119</v>
      </c>
      <c r="G42" s="383"/>
      <c r="H42" s="69">
        <v>30</v>
      </c>
      <c r="I42" s="69">
        <v>34</v>
      </c>
      <c r="J42" s="69"/>
      <c r="K42" s="69"/>
      <c r="L42" s="70"/>
      <c r="M42" s="52">
        <f t="shared" si="1"/>
        <v>64</v>
      </c>
    </row>
    <row r="43" spans="2:13" ht="16.5" thickBot="1">
      <c r="B43" s="78">
        <f t="shared" si="0"/>
        <v>34</v>
      </c>
      <c r="C43" s="79">
        <v>218</v>
      </c>
      <c r="D43" s="118" t="s">
        <v>123</v>
      </c>
      <c r="E43" s="119" t="s">
        <v>124</v>
      </c>
      <c r="F43" s="120" t="s">
        <v>125</v>
      </c>
      <c r="G43" s="82" t="s">
        <v>85</v>
      </c>
      <c r="H43" s="121">
        <v>26</v>
      </c>
      <c r="I43" s="121">
        <v>93</v>
      </c>
      <c r="J43" s="121"/>
      <c r="K43" s="122">
        <v>68</v>
      </c>
      <c r="L43" s="123"/>
      <c r="M43" s="124">
        <f t="shared" si="1"/>
        <v>187</v>
      </c>
    </row>
    <row r="44" spans="2:13" ht="15.75">
      <c r="B44" s="24">
        <f t="shared" si="0"/>
        <v>35</v>
      </c>
      <c r="C44" s="25">
        <v>16</v>
      </c>
      <c r="D44" s="125" t="s">
        <v>126</v>
      </c>
      <c r="E44" s="126" t="s">
        <v>127</v>
      </c>
      <c r="F44" s="127" t="s">
        <v>51</v>
      </c>
      <c r="G44" s="379" t="s">
        <v>128</v>
      </c>
      <c r="H44" s="29">
        <v>57</v>
      </c>
      <c r="I44" s="30">
        <v>60</v>
      </c>
      <c r="J44" s="30"/>
      <c r="K44" s="30"/>
      <c r="L44" s="170">
        <v>0</v>
      </c>
      <c r="M44" s="168">
        <f t="shared" si="1"/>
        <v>117</v>
      </c>
    </row>
    <row r="45" spans="2:13" ht="15.75">
      <c r="B45" s="33">
        <f t="shared" si="0"/>
        <v>36</v>
      </c>
      <c r="C45" s="34">
        <v>17</v>
      </c>
      <c r="D45" s="40" t="s">
        <v>129</v>
      </c>
      <c r="E45" s="55" t="s">
        <v>130</v>
      </c>
      <c r="F45" s="56" t="s">
        <v>51</v>
      </c>
      <c r="G45" s="382"/>
      <c r="H45" s="42">
        <v>60</v>
      </c>
      <c r="I45" s="75">
        <v>48</v>
      </c>
      <c r="J45" s="75">
        <v>63</v>
      </c>
      <c r="K45" s="75"/>
      <c r="L45" s="106">
        <v>28</v>
      </c>
      <c r="M45" s="61">
        <f t="shared" si="1"/>
        <v>199</v>
      </c>
    </row>
    <row r="46" spans="2:13" ht="16.5" thickBot="1">
      <c r="B46" s="45">
        <f t="shared" si="0"/>
        <v>37</v>
      </c>
      <c r="C46" s="46">
        <v>19</v>
      </c>
      <c r="D46" s="66" t="s">
        <v>131</v>
      </c>
      <c r="E46" s="48" t="s">
        <v>132</v>
      </c>
      <c r="F46" s="112" t="s">
        <v>51</v>
      </c>
      <c r="G46" s="383"/>
      <c r="H46" s="77">
        <v>0</v>
      </c>
      <c r="I46" s="77">
        <v>64</v>
      </c>
      <c r="J46" s="77"/>
      <c r="K46" s="77"/>
      <c r="L46" s="166">
        <v>109</v>
      </c>
      <c r="M46" s="52">
        <f t="shared" si="1"/>
        <v>173</v>
      </c>
    </row>
    <row r="47" spans="2:13" ht="16.5" thickBot="1">
      <c r="B47" s="78">
        <f t="shared" si="0"/>
        <v>38</v>
      </c>
      <c r="C47" s="132">
        <v>20</v>
      </c>
      <c r="D47" s="133" t="s">
        <v>178</v>
      </c>
      <c r="E47" s="134" t="s">
        <v>133</v>
      </c>
      <c r="F47" s="98" t="s">
        <v>51</v>
      </c>
      <c r="G47" s="49" t="s">
        <v>134</v>
      </c>
      <c r="H47" s="135">
        <v>11</v>
      </c>
      <c r="I47" s="135">
        <v>58</v>
      </c>
      <c r="J47" s="135"/>
      <c r="K47" s="135"/>
      <c r="L47" s="136">
        <v>61</v>
      </c>
      <c r="M47" s="348">
        <f t="shared" si="1"/>
        <v>130</v>
      </c>
    </row>
    <row r="48" spans="2:13" ht="16.5" thickBot="1">
      <c r="B48" s="78">
        <f t="shared" si="0"/>
        <v>39</v>
      </c>
      <c r="C48" s="79">
        <v>75</v>
      </c>
      <c r="D48" s="128" t="s">
        <v>135</v>
      </c>
      <c r="E48" s="129" t="s">
        <v>136</v>
      </c>
      <c r="F48" s="82" t="s">
        <v>125</v>
      </c>
      <c r="G48" s="82" t="s">
        <v>137</v>
      </c>
      <c r="H48" s="83">
        <v>39</v>
      </c>
      <c r="I48" s="83">
        <v>29</v>
      </c>
      <c r="J48" s="83">
        <v>85</v>
      </c>
      <c r="K48" s="83"/>
      <c r="L48" s="172">
        <v>26</v>
      </c>
      <c r="M48" s="124">
        <f t="shared" si="1"/>
        <v>179</v>
      </c>
    </row>
    <row r="49" spans="2:13" ht="16.5" thickBot="1">
      <c r="B49" s="78">
        <f t="shared" si="0"/>
        <v>40</v>
      </c>
      <c r="C49" s="79">
        <v>5</v>
      </c>
      <c r="D49" s="128" t="s">
        <v>138</v>
      </c>
      <c r="E49" s="129" t="s">
        <v>139</v>
      </c>
      <c r="F49" s="102" t="s">
        <v>101</v>
      </c>
      <c r="G49" s="82" t="s">
        <v>140</v>
      </c>
      <c r="H49" s="130">
        <v>67</v>
      </c>
      <c r="I49" s="130">
        <v>0</v>
      </c>
      <c r="J49" s="130">
        <v>0</v>
      </c>
      <c r="K49" s="130"/>
      <c r="L49" s="171">
        <v>46</v>
      </c>
      <c r="M49" s="124">
        <f t="shared" si="1"/>
        <v>113</v>
      </c>
    </row>
    <row r="50" spans="2:13" ht="16.5" thickBot="1">
      <c r="B50" s="78">
        <f t="shared" si="0"/>
        <v>41</v>
      </c>
      <c r="C50" s="79">
        <v>15</v>
      </c>
      <c r="D50" s="128" t="s">
        <v>141</v>
      </c>
      <c r="E50" s="129" t="s">
        <v>142</v>
      </c>
      <c r="F50" s="82" t="s">
        <v>143</v>
      </c>
      <c r="G50" s="82" t="s">
        <v>85</v>
      </c>
      <c r="H50" s="130"/>
      <c r="I50" s="130"/>
      <c r="J50" s="130"/>
      <c r="K50" s="130">
        <v>67</v>
      </c>
      <c r="L50" s="171"/>
      <c r="M50" s="124">
        <f t="shared" si="1"/>
        <v>67</v>
      </c>
    </row>
    <row r="51" spans="2:13" ht="16.5" thickBot="1">
      <c r="B51" s="78">
        <f t="shared" si="0"/>
        <v>42</v>
      </c>
      <c r="C51" s="132">
        <v>167</v>
      </c>
      <c r="D51" s="133" t="s">
        <v>144</v>
      </c>
      <c r="E51" s="134" t="s">
        <v>145</v>
      </c>
      <c r="F51" s="49" t="s">
        <v>51</v>
      </c>
      <c r="G51" s="49" t="s">
        <v>85</v>
      </c>
      <c r="H51" s="135"/>
      <c r="I51" s="135">
        <v>80</v>
      </c>
      <c r="J51" s="135"/>
      <c r="K51" s="135">
        <v>104</v>
      </c>
      <c r="L51" s="136"/>
      <c r="M51" s="124">
        <f t="shared" si="1"/>
        <v>184</v>
      </c>
    </row>
    <row r="52" spans="2:13" ht="16.5" thickBot="1">
      <c r="B52" s="78">
        <f t="shared" si="0"/>
        <v>43</v>
      </c>
      <c r="C52" s="132">
        <v>68</v>
      </c>
      <c r="D52" s="101" t="s">
        <v>146</v>
      </c>
      <c r="E52" s="81">
        <v>325</v>
      </c>
      <c r="F52" s="102" t="s">
        <v>125</v>
      </c>
      <c r="G52" s="49" t="s">
        <v>85</v>
      </c>
      <c r="H52" s="135"/>
      <c r="I52" s="135">
        <v>38</v>
      </c>
      <c r="J52" s="135"/>
      <c r="K52" s="135"/>
      <c r="L52" s="136">
        <v>103</v>
      </c>
      <c r="M52" s="124">
        <f t="shared" si="1"/>
        <v>141</v>
      </c>
    </row>
    <row r="53" spans="2:13" ht="16.5" thickBot="1">
      <c r="B53" s="78">
        <f t="shared" si="0"/>
        <v>44</v>
      </c>
      <c r="C53" s="132">
        <v>71</v>
      </c>
      <c r="D53" s="133" t="s">
        <v>147</v>
      </c>
      <c r="E53" s="134" t="s">
        <v>148</v>
      </c>
      <c r="F53" s="49" t="s">
        <v>125</v>
      </c>
      <c r="G53" s="49" t="s">
        <v>85</v>
      </c>
      <c r="H53" s="135"/>
      <c r="I53" s="135">
        <v>45</v>
      </c>
      <c r="J53" s="135"/>
      <c r="K53" s="135"/>
      <c r="L53" s="136">
        <v>0</v>
      </c>
      <c r="M53" s="124">
        <f t="shared" si="1"/>
        <v>45</v>
      </c>
    </row>
    <row r="54" spans="2:13" ht="15.75">
      <c r="B54" s="53">
        <f t="shared" si="0"/>
        <v>45</v>
      </c>
      <c r="C54" s="25">
        <v>69</v>
      </c>
      <c r="D54" s="26" t="s">
        <v>149</v>
      </c>
      <c r="E54" s="27" t="s">
        <v>150</v>
      </c>
      <c r="F54" s="28" t="s">
        <v>125</v>
      </c>
      <c r="G54" s="376" t="s">
        <v>151</v>
      </c>
      <c r="H54" s="29">
        <v>19</v>
      </c>
      <c r="I54" s="29">
        <v>54</v>
      </c>
      <c r="J54" s="29">
        <v>45</v>
      </c>
      <c r="K54" s="29"/>
      <c r="L54" s="173">
        <v>50</v>
      </c>
      <c r="M54" s="168">
        <f t="shared" si="1"/>
        <v>168</v>
      </c>
    </row>
    <row r="55" spans="2:13" ht="15.75">
      <c r="B55" s="33">
        <f t="shared" si="0"/>
        <v>46</v>
      </c>
      <c r="C55" s="34">
        <v>70</v>
      </c>
      <c r="D55" s="73" t="s">
        <v>152</v>
      </c>
      <c r="E55" s="41" t="s">
        <v>153</v>
      </c>
      <c r="F55" s="37" t="s">
        <v>125</v>
      </c>
      <c r="G55" s="377"/>
      <c r="H55" s="42">
        <v>74</v>
      </c>
      <c r="I55" s="42">
        <v>37</v>
      </c>
      <c r="J55" s="42">
        <v>42</v>
      </c>
      <c r="K55" s="42"/>
      <c r="L55" s="60">
        <v>57</v>
      </c>
      <c r="M55" s="61">
        <f t="shared" si="1"/>
        <v>210</v>
      </c>
    </row>
    <row r="56" spans="2:13" ht="16.5" thickBot="1">
      <c r="B56" s="45">
        <f t="shared" si="0"/>
        <v>47</v>
      </c>
      <c r="C56" s="46">
        <v>67</v>
      </c>
      <c r="D56" s="137" t="s">
        <v>154</v>
      </c>
      <c r="E56" s="67" t="s">
        <v>155</v>
      </c>
      <c r="F56" s="68" t="s">
        <v>125</v>
      </c>
      <c r="G56" s="378"/>
      <c r="H56" s="50">
        <v>14</v>
      </c>
      <c r="I56" s="50">
        <v>38</v>
      </c>
      <c r="J56" s="50">
        <v>0</v>
      </c>
      <c r="K56" s="50"/>
      <c r="L56" s="174">
        <v>63</v>
      </c>
      <c r="M56" s="52">
        <f t="shared" si="1"/>
        <v>115</v>
      </c>
    </row>
    <row r="57" spans="2:13" ht="16.5" thickBot="1">
      <c r="B57" s="78">
        <f t="shared" si="0"/>
        <v>48</v>
      </c>
      <c r="C57" s="132">
        <v>23</v>
      </c>
      <c r="D57" s="133" t="s">
        <v>156</v>
      </c>
      <c r="E57" s="134" t="s">
        <v>157</v>
      </c>
      <c r="F57" s="49" t="s">
        <v>51</v>
      </c>
      <c r="G57" s="49" t="s">
        <v>85</v>
      </c>
      <c r="H57" s="135"/>
      <c r="I57" s="135">
        <v>18</v>
      </c>
      <c r="J57" s="135">
        <v>111</v>
      </c>
      <c r="K57" s="135"/>
      <c r="L57" s="136"/>
      <c r="M57" s="124">
        <f t="shared" si="1"/>
        <v>129</v>
      </c>
    </row>
    <row r="58" spans="2:13" ht="15.75">
      <c r="B58" s="53">
        <f t="shared" si="0"/>
        <v>49</v>
      </c>
      <c r="C58" s="25">
        <v>13</v>
      </c>
      <c r="D58" s="138" t="s">
        <v>158</v>
      </c>
      <c r="E58" s="127">
        <v>317</v>
      </c>
      <c r="F58" s="127" t="s">
        <v>125</v>
      </c>
      <c r="G58" s="379" t="s">
        <v>159</v>
      </c>
      <c r="H58" s="29">
        <v>24</v>
      </c>
      <c r="I58" s="29">
        <v>54</v>
      </c>
      <c r="J58" s="29">
        <v>64</v>
      </c>
      <c r="K58" s="29"/>
      <c r="L58" s="173">
        <v>67</v>
      </c>
      <c r="M58" s="168">
        <f t="shared" si="1"/>
        <v>209</v>
      </c>
    </row>
    <row r="59" spans="2:13" ht="15.75">
      <c r="B59" s="362">
        <f t="shared" si="0"/>
        <v>50</v>
      </c>
      <c r="C59" s="363">
        <v>12</v>
      </c>
      <c r="D59" s="364" t="s">
        <v>160</v>
      </c>
      <c r="E59" s="365" t="s">
        <v>161</v>
      </c>
      <c r="F59" s="366" t="s">
        <v>125</v>
      </c>
      <c r="G59" s="380"/>
      <c r="H59" s="367">
        <v>70</v>
      </c>
      <c r="I59" s="367">
        <v>51</v>
      </c>
      <c r="J59" s="367">
        <v>71</v>
      </c>
      <c r="K59" s="367"/>
      <c r="L59" s="368">
        <v>78</v>
      </c>
      <c r="M59" s="369">
        <f t="shared" si="1"/>
        <v>270</v>
      </c>
    </row>
    <row r="60" spans="2:13" ht="16.5" thickBot="1">
      <c r="B60" s="45">
        <f t="shared" si="0"/>
        <v>51</v>
      </c>
      <c r="C60" s="46">
        <v>10</v>
      </c>
      <c r="D60" s="137" t="s">
        <v>162</v>
      </c>
      <c r="E60" s="67" t="s">
        <v>163</v>
      </c>
      <c r="F60" s="68" t="s">
        <v>125</v>
      </c>
      <c r="G60" s="381"/>
      <c r="H60" s="50">
        <v>47</v>
      </c>
      <c r="I60" s="50">
        <v>72</v>
      </c>
      <c r="J60" s="50">
        <v>60</v>
      </c>
      <c r="K60" s="50"/>
      <c r="L60" s="174">
        <v>37</v>
      </c>
      <c r="M60" s="52">
        <f t="shared" si="1"/>
        <v>216</v>
      </c>
    </row>
    <row r="61" spans="2:13" ht="15.75">
      <c r="B61" s="53">
        <f t="shared" si="0"/>
        <v>52</v>
      </c>
      <c r="C61" s="25">
        <v>96</v>
      </c>
      <c r="D61" s="26" t="s">
        <v>164</v>
      </c>
      <c r="E61" s="27" t="s">
        <v>165</v>
      </c>
      <c r="F61" s="28" t="s">
        <v>125</v>
      </c>
      <c r="G61" s="379" t="s">
        <v>166</v>
      </c>
      <c r="H61" s="29">
        <v>40</v>
      </c>
      <c r="I61" s="29">
        <v>96</v>
      </c>
      <c r="J61" s="29"/>
      <c r="K61" s="29"/>
      <c r="L61" s="173">
        <v>115</v>
      </c>
      <c r="M61" s="168">
        <f t="shared" si="1"/>
        <v>251</v>
      </c>
    </row>
    <row r="62" spans="2:13" ht="15.75">
      <c r="B62" s="33">
        <f t="shared" si="0"/>
        <v>53</v>
      </c>
      <c r="C62" s="34">
        <v>66</v>
      </c>
      <c r="D62" s="76" t="s">
        <v>167</v>
      </c>
      <c r="E62" s="41" t="s">
        <v>168</v>
      </c>
      <c r="F62" s="37" t="s">
        <v>125</v>
      </c>
      <c r="G62" s="382"/>
      <c r="H62" s="42">
        <v>30</v>
      </c>
      <c r="I62" s="42">
        <v>42</v>
      </c>
      <c r="J62" s="42">
        <v>39</v>
      </c>
      <c r="K62" s="42"/>
      <c r="L62" s="60">
        <v>91</v>
      </c>
      <c r="M62" s="61">
        <f t="shared" si="1"/>
        <v>202</v>
      </c>
    </row>
    <row r="63" spans="2:13" ht="16.5" thickBot="1">
      <c r="B63" s="45">
        <f t="shared" si="0"/>
        <v>54</v>
      </c>
      <c r="C63" s="46">
        <v>11</v>
      </c>
      <c r="D63" s="137" t="s">
        <v>169</v>
      </c>
      <c r="E63" s="67" t="s">
        <v>170</v>
      </c>
      <c r="F63" s="68" t="s">
        <v>125</v>
      </c>
      <c r="G63" s="383"/>
      <c r="H63" s="50">
        <v>115</v>
      </c>
      <c r="I63" s="50">
        <v>77</v>
      </c>
      <c r="J63" s="50">
        <v>93</v>
      </c>
      <c r="K63" s="50"/>
      <c r="L63" s="174">
        <v>98</v>
      </c>
      <c r="M63" s="52">
        <f t="shared" si="1"/>
        <v>383</v>
      </c>
    </row>
    <row r="64" spans="2:12" ht="15.75">
      <c r="B64" s="140"/>
      <c r="C64" s="141"/>
      <c r="D64" s="142"/>
      <c r="E64" s="143"/>
      <c r="F64" s="144"/>
      <c r="G64" s="145"/>
      <c r="H64" s="146"/>
      <c r="I64" s="146"/>
      <c r="J64" s="146"/>
      <c r="K64" s="146"/>
      <c r="L64" s="146"/>
    </row>
    <row r="66" spans="1:12" ht="15.75">
      <c r="A66" s="16" t="s">
        <v>173</v>
      </c>
      <c r="B66" s="16"/>
      <c r="C66" s="16"/>
      <c r="D66" s="16"/>
      <c r="E66" s="16"/>
      <c r="H66" s="148"/>
      <c r="I66" s="149" t="s">
        <v>172</v>
      </c>
      <c r="J66" s="149"/>
      <c r="K66" s="150"/>
      <c r="L66" s="150"/>
    </row>
    <row r="67" spans="1:11" ht="15.75">
      <c r="A67" s="151"/>
      <c r="B67" s="152"/>
      <c r="C67" s="9"/>
      <c r="D67" s="9"/>
      <c r="E67" s="153"/>
      <c r="H67" s="6"/>
      <c r="K67" s="44"/>
    </row>
    <row r="68" spans="1:13" ht="15.75">
      <c r="A68" s="7" t="s">
        <v>171</v>
      </c>
      <c r="B68" s="7"/>
      <c r="C68" s="7"/>
      <c r="D68" s="7"/>
      <c r="E68" s="7"/>
      <c r="H68" s="9" t="s">
        <v>174</v>
      </c>
      <c r="J68" s="154"/>
      <c r="K68" s="154"/>
      <c r="L68" s="44"/>
      <c r="M68" s="44"/>
    </row>
    <row r="69" spans="1:13" ht="15.75">
      <c r="A69" s="155"/>
      <c r="B69" s="156"/>
      <c r="C69" s="157"/>
      <c r="D69" s="157"/>
      <c r="E69" s="158"/>
      <c r="I69" s="6"/>
      <c r="L69" s="44"/>
      <c r="M69" s="44"/>
    </row>
    <row r="70" spans="1:12" ht="15.75">
      <c r="A70" s="16" t="s">
        <v>175</v>
      </c>
      <c r="B70" s="16"/>
      <c r="C70" s="16"/>
      <c r="D70" s="16"/>
      <c r="E70" s="16"/>
      <c r="H70" s="9" t="s">
        <v>176</v>
      </c>
      <c r="I70" s="9"/>
      <c r="J70" s="9"/>
      <c r="K70" s="9"/>
      <c r="L70" s="9"/>
    </row>
    <row r="71" spans="3:13" ht="15.75">
      <c r="C71" s="159"/>
      <c r="D71" s="160"/>
      <c r="E71" s="6"/>
      <c r="F71" s="6"/>
      <c r="G71" s="161"/>
      <c r="H71" s="153"/>
      <c r="I71" s="6"/>
      <c r="L71" s="44"/>
      <c r="M71" s="44"/>
    </row>
    <row r="72" spans="3:13" ht="15.75">
      <c r="C72" s="153"/>
      <c r="D72" s="6"/>
      <c r="E72" s="162"/>
      <c r="F72" s="162"/>
      <c r="G72" s="160"/>
      <c r="H72" s="7" t="s">
        <v>177</v>
      </c>
      <c r="I72" s="7"/>
      <c r="J72" s="7"/>
      <c r="K72" s="7"/>
      <c r="L72" s="7"/>
      <c r="M72" s="44"/>
    </row>
  </sheetData>
  <sheetProtection/>
  <mergeCells count="23">
    <mergeCell ref="B8:B9"/>
    <mergeCell ref="C8:C9"/>
    <mergeCell ref="D8:D9"/>
    <mergeCell ref="E8:E9"/>
    <mergeCell ref="F8:F9"/>
    <mergeCell ref="B1:N1"/>
    <mergeCell ref="B2:N2"/>
    <mergeCell ref="B3:N3"/>
    <mergeCell ref="B4:N4"/>
    <mergeCell ref="B6:N6"/>
    <mergeCell ref="G8:G9"/>
    <mergeCell ref="H8:L8"/>
    <mergeCell ref="M8:M9"/>
    <mergeCell ref="G10:G13"/>
    <mergeCell ref="G14:G18"/>
    <mergeCell ref="G27:G29"/>
    <mergeCell ref="G54:G56"/>
    <mergeCell ref="G58:G60"/>
    <mergeCell ref="G19:G25"/>
    <mergeCell ref="G61:G63"/>
    <mergeCell ref="G41:G42"/>
    <mergeCell ref="G44:G46"/>
    <mergeCell ref="G33:G40"/>
  </mergeCells>
  <printOptions/>
  <pageMargins left="0.6299212598425197" right="0.1968503937007874" top="0.1968503937007874" bottom="0.1968503937007874" header="0" footer="0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SheetLayoutView="100" zoomScalePageLayoutView="0" workbookViewId="0" topLeftCell="A36">
      <selection activeCell="B9" sqref="B9:M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9.8515625" style="1" customWidth="1"/>
    <col min="5" max="5" width="9.28125" style="1" customWidth="1"/>
    <col min="6" max="6" width="10.140625" style="1" customWidth="1"/>
    <col min="7" max="11" width="5.7109375" style="1" customWidth="1"/>
    <col min="12" max="12" width="7.8515625" style="1" customWidth="1"/>
    <col min="13" max="13" width="7.8515625" style="44" customWidth="1"/>
    <col min="14" max="14" width="7.8515625" style="1" customWidth="1"/>
    <col min="15" max="15" width="2.14062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179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180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250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251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.75" customHeight="1">
      <c r="A9" s="10"/>
      <c r="B9" s="415" t="s">
        <v>185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10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0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98" t="s">
        <v>186</v>
      </c>
      <c r="H11" s="398"/>
      <c r="I11" s="386"/>
      <c r="J11" s="406" t="s">
        <v>187</v>
      </c>
      <c r="K11" s="388"/>
      <c r="L11" s="407" t="s">
        <v>188</v>
      </c>
      <c r="M11" s="409" t="s">
        <v>189</v>
      </c>
      <c r="N11" s="411" t="s">
        <v>190</v>
      </c>
    </row>
    <row r="12" spans="2:14" ht="13.5" thickBot="1">
      <c r="B12" s="395"/>
      <c r="C12" s="397"/>
      <c r="D12" s="399"/>
      <c r="E12" s="401"/>
      <c r="F12" s="385"/>
      <c r="G12" s="22">
        <v>1</v>
      </c>
      <c r="H12" s="22">
        <v>2</v>
      </c>
      <c r="I12" s="23">
        <v>3</v>
      </c>
      <c r="J12" s="181">
        <v>1</v>
      </c>
      <c r="K12" s="182">
        <v>2</v>
      </c>
      <c r="L12" s="408"/>
      <c r="M12" s="410"/>
      <c r="N12" s="412"/>
    </row>
    <row r="13" spans="2:14" ht="15.75">
      <c r="B13" s="183">
        <f aca="true" t="shared" si="0" ref="B13:B44">B12+1</f>
        <v>1</v>
      </c>
      <c r="C13" s="25">
        <v>11</v>
      </c>
      <c r="D13" s="26" t="s">
        <v>169</v>
      </c>
      <c r="E13" s="27" t="s">
        <v>170</v>
      </c>
      <c r="F13" s="28" t="s">
        <v>125</v>
      </c>
      <c r="G13" s="184">
        <v>180</v>
      </c>
      <c r="H13" s="185">
        <v>180</v>
      </c>
      <c r="I13" s="173">
        <v>180</v>
      </c>
      <c r="J13" s="24"/>
      <c r="K13" s="186"/>
      <c r="L13" s="168">
        <f aca="true" t="shared" si="1" ref="L13:L52">SUM(G13:I13)</f>
        <v>540</v>
      </c>
      <c r="M13" s="187">
        <f aca="true" t="shared" si="2" ref="M13:M51">RANK(L13,L$13:L$51)</f>
        <v>1</v>
      </c>
      <c r="N13" s="188">
        <f aca="true" t="shared" si="3" ref="N13:N46">INT(((L13/$L$13)+((LOG(34)-LOG(M13))/10))*100)</f>
        <v>115</v>
      </c>
    </row>
    <row r="14" spans="2:14" ht="15.75">
      <c r="B14" s="189">
        <f t="shared" si="0"/>
        <v>2</v>
      </c>
      <c r="C14" s="34">
        <v>22</v>
      </c>
      <c r="D14" s="40" t="s">
        <v>97</v>
      </c>
      <c r="E14" s="55" t="s">
        <v>98</v>
      </c>
      <c r="F14" s="56" t="s">
        <v>51</v>
      </c>
      <c r="G14" s="190">
        <v>180</v>
      </c>
      <c r="H14" s="191">
        <v>155</v>
      </c>
      <c r="I14" s="192">
        <v>180</v>
      </c>
      <c r="J14" s="33"/>
      <c r="K14" s="193"/>
      <c r="L14" s="61">
        <f t="shared" si="1"/>
        <v>515</v>
      </c>
      <c r="M14" s="194">
        <f t="shared" si="2"/>
        <v>2</v>
      </c>
      <c r="N14" s="188">
        <f t="shared" si="3"/>
        <v>107</v>
      </c>
    </row>
    <row r="15" spans="2:14" ht="15.75">
      <c r="B15" s="189">
        <f t="shared" si="0"/>
        <v>3</v>
      </c>
      <c r="C15" s="34">
        <v>1</v>
      </c>
      <c r="D15" s="73" t="s">
        <v>49</v>
      </c>
      <c r="E15" s="41" t="s">
        <v>50</v>
      </c>
      <c r="F15" s="37" t="s">
        <v>51</v>
      </c>
      <c r="G15" s="195">
        <v>90</v>
      </c>
      <c r="H15" s="42">
        <v>180</v>
      </c>
      <c r="I15" s="196">
        <v>152</v>
      </c>
      <c r="J15" s="197"/>
      <c r="K15" s="43"/>
      <c r="L15" s="61">
        <f t="shared" si="1"/>
        <v>422</v>
      </c>
      <c r="M15" s="194">
        <f t="shared" si="2"/>
        <v>3</v>
      </c>
      <c r="N15" s="188">
        <f t="shared" si="3"/>
        <v>88</v>
      </c>
    </row>
    <row r="16" spans="2:14" ht="15.75">
      <c r="B16" s="189">
        <f t="shared" si="0"/>
        <v>4</v>
      </c>
      <c r="C16" s="34">
        <v>40</v>
      </c>
      <c r="D16" s="73" t="s">
        <v>66</v>
      </c>
      <c r="E16" s="41" t="s">
        <v>67</v>
      </c>
      <c r="F16" s="37" t="s">
        <v>68</v>
      </c>
      <c r="G16" s="190">
        <v>138</v>
      </c>
      <c r="H16" s="191">
        <v>86</v>
      </c>
      <c r="I16" s="192">
        <v>180</v>
      </c>
      <c r="J16" s="33"/>
      <c r="K16" s="193"/>
      <c r="L16" s="61">
        <f t="shared" si="1"/>
        <v>404</v>
      </c>
      <c r="M16" s="194">
        <f t="shared" si="2"/>
        <v>4</v>
      </c>
      <c r="N16" s="188">
        <f t="shared" si="3"/>
        <v>84</v>
      </c>
    </row>
    <row r="17" spans="2:14" ht="15.75">
      <c r="B17" s="189">
        <f t="shared" si="0"/>
        <v>5</v>
      </c>
      <c r="C17" s="34">
        <v>7</v>
      </c>
      <c r="D17" s="40" t="s">
        <v>61</v>
      </c>
      <c r="E17" s="55">
        <v>3155</v>
      </c>
      <c r="F17" s="56" t="s">
        <v>51</v>
      </c>
      <c r="G17" s="195">
        <v>44</v>
      </c>
      <c r="H17" s="42">
        <v>180</v>
      </c>
      <c r="I17" s="196">
        <v>170</v>
      </c>
      <c r="J17" s="197"/>
      <c r="K17" s="43"/>
      <c r="L17" s="61">
        <f t="shared" si="1"/>
        <v>394</v>
      </c>
      <c r="M17" s="194">
        <f t="shared" si="2"/>
        <v>5</v>
      </c>
      <c r="N17" s="188">
        <f t="shared" si="3"/>
        <v>81</v>
      </c>
    </row>
    <row r="18" spans="2:14" ht="15.75">
      <c r="B18" s="189">
        <f t="shared" si="0"/>
        <v>6</v>
      </c>
      <c r="C18" s="34">
        <v>21</v>
      </c>
      <c r="D18" s="40" t="s">
        <v>95</v>
      </c>
      <c r="E18" s="55" t="s">
        <v>96</v>
      </c>
      <c r="F18" s="56" t="s">
        <v>51</v>
      </c>
      <c r="G18" s="198">
        <v>108</v>
      </c>
      <c r="H18" s="72">
        <v>180</v>
      </c>
      <c r="I18" s="199">
        <v>98</v>
      </c>
      <c r="J18" s="200"/>
      <c r="K18" s="201"/>
      <c r="L18" s="61">
        <f t="shared" si="1"/>
        <v>386</v>
      </c>
      <c r="M18" s="194">
        <f t="shared" si="2"/>
        <v>6</v>
      </c>
      <c r="N18" s="188">
        <f t="shared" si="3"/>
        <v>79</v>
      </c>
    </row>
    <row r="19" spans="2:14" ht="15.75">
      <c r="B19" s="189">
        <f t="shared" si="0"/>
        <v>7</v>
      </c>
      <c r="C19" s="34">
        <v>35</v>
      </c>
      <c r="D19" s="40" t="s">
        <v>86</v>
      </c>
      <c r="E19" s="55" t="s">
        <v>87</v>
      </c>
      <c r="F19" s="37" t="s">
        <v>51</v>
      </c>
      <c r="G19" s="195">
        <v>100</v>
      </c>
      <c r="H19" s="42">
        <v>180</v>
      </c>
      <c r="I19" s="196">
        <v>102</v>
      </c>
      <c r="J19" s="197"/>
      <c r="K19" s="43"/>
      <c r="L19" s="61">
        <f t="shared" si="1"/>
        <v>382</v>
      </c>
      <c r="M19" s="194">
        <f t="shared" si="2"/>
        <v>7</v>
      </c>
      <c r="N19" s="188">
        <f t="shared" si="3"/>
        <v>77</v>
      </c>
    </row>
    <row r="20" spans="2:14" ht="15.75">
      <c r="B20" s="189">
        <f t="shared" si="0"/>
        <v>8</v>
      </c>
      <c r="C20" s="34">
        <v>9</v>
      </c>
      <c r="D20" s="40" t="s">
        <v>63</v>
      </c>
      <c r="E20" s="55">
        <v>3153</v>
      </c>
      <c r="F20" s="56" t="s">
        <v>51</v>
      </c>
      <c r="G20" s="195">
        <v>120</v>
      </c>
      <c r="H20" s="58">
        <v>180</v>
      </c>
      <c r="I20" s="60">
        <v>76</v>
      </c>
      <c r="J20" s="197"/>
      <c r="K20" s="43"/>
      <c r="L20" s="61">
        <f t="shared" si="1"/>
        <v>376</v>
      </c>
      <c r="M20" s="194">
        <f t="shared" si="2"/>
        <v>8</v>
      </c>
      <c r="N20" s="188">
        <f t="shared" si="3"/>
        <v>75</v>
      </c>
    </row>
    <row r="21" spans="2:14" ht="15.75">
      <c r="B21" s="189">
        <f t="shared" si="0"/>
        <v>9</v>
      </c>
      <c r="C21" s="34">
        <v>70</v>
      </c>
      <c r="D21" s="73" t="s">
        <v>152</v>
      </c>
      <c r="E21" s="41" t="s">
        <v>153</v>
      </c>
      <c r="F21" s="37" t="s">
        <v>125</v>
      </c>
      <c r="G21" s="195">
        <v>55</v>
      </c>
      <c r="H21" s="42">
        <v>137</v>
      </c>
      <c r="I21" s="60">
        <v>180</v>
      </c>
      <c r="J21" s="197"/>
      <c r="K21" s="43"/>
      <c r="L21" s="61">
        <f t="shared" si="1"/>
        <v>372</v>
      </c>
      <c r="M21" s="194">
        <f t="shared" si="2"/>
        <v>9</v>
      </c>
      <c r="N21" s="188">
        <f t="shared" si="3"/>
        <v>74</v>
      </c>
    </row>
    <row r="22" spans="2:14" ht="15.75">
      <c r="B22" s="189">
        <f t="shared" si="0"/>
        <v>10</v>
      </c>
      <c r="C22" s="34">
        <v>12</v>
      </c>
      <c r="D22" s="139" t="s">
        <v>160</v>
      </c>
      <c r="E22" s="41" t="s">
        <v>161</v>
      </c>
      <c r="F22" s="37" t="s">
        <v>125</v>
      </c>
      <c r="G22" s="195">
        <v>90</v>
      </c>
      <c r="H22" s="42">
        <v>152</v>
      </c>
      <c r="I22" s="60">
        <v>112</v>
      </c>
      <c r="J22" s="197"/>
      <c r="K22" s="43"/>
      <c r="L22" s="61">
        <f t="shared" si="1"/>
        <v>354</v>
      </c>
      <c r="M22" s="194">
        <f t="shared" si="2"/>
        <v>10</v>
      </c>
      <c r="N22" s="188">
        <f t="shared" si="3"/>
        <v>70</v>
      </c>
    </row>
    <row r="23" spans="2:14" ht="15.75">
      <c r="B23" s="189">
        <f t="shared" si="0"/>
        <v>11</v>
      </c>
      <c r="C23" s="34">
        <v>5</v>
      </c>
      <c r="D23" s="73" t="s">
        <v>138</v>
      </c>
      <c r="E23" s="41" t="s">
        <v>139</v>
      </c>
      <c r="F23" s="56" t="s">
        <v>101</v>
      </c>
      <c r="G23" s="195">
        <v>28</v>
      </c>
      <c r="H23" s="42">
        <v>150</v>
      </c>
      <c r="I23" s="60">
        <v>162</v>
      </c>
      <c r="J23" s="197"/>
      <c r="K23" s="43"/>
      <c r="L23" s="61">
        <f t="shared" si="1"/>
        <v>340</v>
      </c>
      <c r="M23" s="194">
        <f t="shared" si="2"/>
        <v>11</v>
      </c>
      <c r="N23" s="188">
        <f t="shared" si="3"/>
        <v>67</v>
      </c>
    </row>
    <row r="24" spans="2:14" ht="15.75">
      <c r="B24" s="189">
        <f t="shared" si="0"/>
        <v>12</v>
      </c>
      <c r="C24" s="34">
        <v>2</v>
      </c>
      <c r="D24" s="73" t="s">
        <v>191</v>
      </c>
      <c r="E24" s="41" t="s">
        <v>54</v>
      </c>
      <c r="F24" s="37" t="s">
        <v>51</v>
      </c>
      <c r="G24" s="195">
        <v>0</v>
      </c>
      <c r="H24" s="42">
        <v>152</v>
      </c>
      <c r="I24" s="60">
        <v>180</v>
      </c>
      <c r="J24" s="202"/>
      <c r="K24" s="203"/>
      <c r="L24" s="61">
        <f t="shared" si="1"/>
        <v>332</v>
      </c>
      <c r="M24" s="194">
        <f t="shared" si="2"/>
        <v>12</v>
      </c>
      <c r="N24" s="188">
        <f t="shared" si="3"/>
        <v>66</v>
      </c>
    </row>
    <row r="25" spans="2:14" ht="15.75">
      <c r="B25" s="189">
        <f t="shared" si="0"/>
        <v>13</v>
      </c>
      <c r="C25" s="34">
        <v>17</v>
      </c>
      <c r="D25" s="40" t="s">
        <v>129</v>
      </c>
      <c r="E25" s="55" t="s">
        <v>130</v>
      </c>
      <c r="F25" s="56" t="s">
        <v>51</v>
      </c>
      <c r="G25" s="195">
        <v>0</v>
      </c>
      <c r="H25" s="42">
        <v>122</v>
      </c>
      <c r="I25" s="60">
        <v>180</v>
      </c>
      <c r="J25" s="197"/>
      <c r="K25" s="43"/>
      <c r="L25" s="61">
        <f t="shared" si="1"/>
        <v>302</v>
      </c>
      <c r="M25" s="194">
        <f t="shared" si="2"/>
        <v>13</v>
      </c>
      <c r="N25" s="188">
        <f t="shared" si="3"/>
        <v>60</v>
      </c>
    </row>
    <row r="26" spans="2:14" ht="15.75">
      <c r="B26" s="189">
        <f t="shared" si="0"/>
        <v>14</v>
      </c>
      <c r="C26" s="34">
        <v>16</v>
      </c>
      <c r="D26" s="40" t="s">
        <v>126</v>
      </c>
      <c r="E26" s="55" t="s">
        <v>127</v>
      </c>
      <c r="F26" s="56" t="s">
        <v>51</v>
      </c>
      <c r="G26" s="195">
        <v>91</v>
      </c>
      <c r="H26" s="42">
        <v>140</v>
      </c>
      <c r="I26" s="60">
        <v>60</v>
      </c>
      <c r="J26" s="202"/>
      <c r="K26" s="203"/>
      <c r="L26" s="61">
        <f t="shared" si="1"/>
        <v>291</v>
      </c>
      <c r="M26" s="194">
        <f t="shared" si="2"/>
        <v>14</v>
      </c>
      <c r="N26" s="188">
        <f t="shared" si="3"/>
        <v>57</v>
      </c>
    </row>
    <row r="27" spans="2:14" ht="15.75">
      <c r="B27" s="189">
        <f t="shared" si="0"/>
        <v>15</v>
      </c>
      <c r="C27" s="34">
        <v>34</v>
      </c>
      <c r="D27" s="40" t="s">
        <v>89</v>
      </c>
      <c r="E27" s="55" t="s">
        <v>90</v>
      </c>
      <c r="F27" s="37" t="s">
        <v>51</v>
      </c>
      <c r="G27" s="195">
        <v>80</v>
      </c>
      <c r="H27" s="42">
        <v>0</v>
      </c>
      <c r="I27" s="60">
        <v>180</v>
      </c>
      <c r="J27" s="202"/>
      <c r="K27" s="203"/>
      <c r="L27" s="61">
        <f t="shared" si="1"/>
        <v>260</v>
      </c>
      <c r="M27" s="194">
        <f t="shared" si="2"/>
        <v>15</v>
      </c>
      <c r="N27" s="188">
        <f t="shared" si="3"/>
        <v>51</v>
      </c>
    </row>
    <row r="28" spans="2:14" ht="15.75">
      <c r="B28" s="189">
        <f t="shared" si="0"/>
        <v>16</v>
      </c>
      <c r="C28" s="34">
        <v>10</v>
      </c>
      <c r="D28" s="73" t="s">
        <v>162</v>
      </c>
      <c r="E28" s="41" t="s">
        <v>163</v>
      </c>
      <c r="F28" s="37" t="s">
        <v>125</v>
      </c>
      <c r="G28" s="195">
        <v>88</v>
      </c>
      <c r="H28" s="42">
        <v>90</v>
      </c>
      <c r="I28" s="60">
        <v>63</v>
      </c>
      <c r="J28" s="197"/>
      <c r="K28" s="43"/>
      <c r="L28" s="61">
        <f t="shared" si="1"/>
        <v>241</v>
      </c>
      <c r="M28" s="194">
        <f t="shared" si="2"/>
        <v>16</v>
      </c>
      <c r="N28" s="188">
        <f t="shared" si="3"/>
        <v>47</v>
      </c>
    </row>
    <row r="29" spans="2:14" ht="15.75">
      <c r="B29" s="189">
        <f t="shared" si="0"/>
        <v>17</v>
      </c>
      <c r="C29" s="34">
        <v>38</v>
      </c>
      <c r="D29" s="40" t="s">
        <v>80</v>
      </c>
      <c r="E29" s="55" t="s">
        <v>81</v>
      </c>
      <c r="F29" s="37" t="s">
        <v>68</v>
      </c>
      <c r="G29" s="195">
        <v>80</v>
      </c>
      <c r="H29" s="42">
        <v>77</v>
      </c>
      <c r="I29" s="60">
        <v>67</v>
      </c>
      <c r="J29" s="197"/>
      <c r="K29" s="43"/>
      <c r="L29" s="61">
        <f t="shared" si="1"/>
        <v>224</v>
      </c>
      <c r="M29" s="194">
        <f t="shared" si="2"/>
        <v>17</v>
      </c>
      <c r="N29" s="188">
        <f t="shared" si="3"/>
        <v>44</v>
      </c>
    </row>
    <row r="30" spans="2:14" ht="15.75">
      <c r="B30" s="189">
        <f t="shared" si="0"/>
        <v>18</v>
      </c>
      <c r="C30" s="34">
        <v>3</v>
      </c>
      <c r="D30" s="40" t="s">
        <v>55</v>
      </c>
      <c r="E30" s="41" t="s">
        <v>56</v>
      </c>
      <c r="F30" s="37" t="s">
        <v>51</v>
      </c>
      <c r="G30" s="195">
        <v>82</v>
      </c>
      <c r="H30" s="42">
        <v>23</v>
      </c>
      <c r="I30" s="60">
        <v>117</v>
      </c>
      <c r="J30" s="197"/>
      <c r="K30" s="43"/>
      <c r="L30" s="61">
        <f t="shared" si="1"/>
        <v>222</v>
      </c>
      <c r="M30" s="194">
        <f t="shared" si="2"/>
        <v>18</v>
      </c>
      <c r="N30" s="188">
        <f t="shared" si="3"/>
        <v>43</v>
      </c>
    </row>
    <row r="31" spans="2:14" ht="15.75">
      <c r="B31" s="189">
        <f t="shared" si="0"/>
        <v>19</v>
      </c>
      <c r="C31" s="204">
        <v>32</v>
      </c>
      <c r="D31" s="205" t="s">
        <v>115</v>
      </c>
      <c r="E31" s="206" t="s">
        <v>116</v>
      </c>
      <c r="F31" s="56" t="s">
        <v>101</v>
      </c>
      <c r="G31" s="195">
        <v>92</v>
      </c>
      <c r="H31" s="42">
        <v>64</v>
      </c>
      <c r="I31" s="60">
        <v>64</v>
      </c>
      <c r="J31" s="197"/>
      <c r="K31" s="43"/>
      <c r="L31" s="61">
        <f t="shared" si="1"/>
        <v>220</v>
      </c>
      <c r="M31" s="194">
        <f t="shared" si="2"/>
        <v>19</v>
      </c>
      <c r="N31" s="188">
        <f t="shared" si="3"/>
        <v>43</v>
      </c>
    </row>
    <row r="32" spans="2:14" ht="15.75">
      <c r="B32" s="189">
        <f t="shared" si="0"/>
        <v>20</v>
      </c>
      <c r="C32" s="34">
        <v>96</v>
      </c>
      <c r="D32" s="73" t="s">
        <v>164</v>
      </c>
      <c r="E32" s="41" t="s">
        <v>165</v>
      </c>
      <c r="F32" s="37" t="s">
        <v>125</v>
      </c>
      <c r="G32" s="195">
        <v>28</v>
      </c>
      <c r="H32" s="42">
        <v>180</v>
      </c>
      <c r="I32" s="60">
        <v>0</v>
      </c>
      <c r="J32" s="197"/>
      <c r="K32" s="43"/>
      <c r="L32" s="61">
        <f t="shared" si="1"/>
        <v>208</v>
      </c>
      <c r="M32" s="194">
        <f t="shared" si="2"/>
        <v>20</v>
      </c>
      <c r="N32" s="188">
        <f t="shared" si="3"/>
        <v>40</v>
      </c>
    </row>
    <row r="33" spans="2:14" ht="15.75">
      <c r="B33" s="189">
        <f t="shared" si="0"/>
        <v>21</v>
      </c>
      <c r="C33" s="34">
        <v>75</v>
      </c>
      <c r="D33" s="73" t="s">
        <v>135</v>
      </c>
      <c r="E33" s="41" t="s">
        <v>136</v>
      </c>
      <c r="F33" s="37" t="s">
        <v>125</v>
      </c>
      <c r="G33" s="195">
        <v>120</v>
      </c>
      <c r="H33" s="42">
        <v>0</v>
      </c>
      <c r="I33" s="60">
        <v>80</v>
      </c>
      <c r="J33" s="197"/>
      <c r="K33" s="43"/>
      <c r="L33" s="61">
        <f t="shared" si="1"/>
        <v>200</v>
      </c>
      <c r="M33" s="194">
        <f t="shared" si="2"/>
        <v>21</v>
      </c>
      <c r="N33" s="188">
        <f t="shared" si="3"/>
        <v>39</v>
      </c>
    </row>
    <row r="34" spans="2:14" ht="15.75">
      <c r="B34" s="189">
        <f t="shared" si="0"/>
        <v>22</v>
      </c>
      <c r="C34" s="34">
        <v>43</v>
      </c>
      <c r="D34" s="73" t="s">
        <v>74</v>
      </c>
      <c r="E34" s="41" t="s">
        <v>75</v>
      </c>
      <c r="F34" s="37" t="s">
        <v>68</v>
      </c>
      <c r="G34" s="195">
        <v>74</v>
      </c>
      <c r="H34" s="42">
        <v>28</v>
      </c>
      <c r="I34" s="60">
        <v>84</v>
      </c>
      <c r="J34" s="197"/>
      <c r="K34" s="43"/>
      <c r="L34" s="61">
        <f t="shared" si="1"/>
        <v>186</v>
      </c>
      <c r="M34" s="194">
        <f t="shared" si="2"/>
        <v>22</v>
      </c>
      <c r="N34" s="188">
        <f t="shared" si="3"/>
        <v>36</v>
      </c>
    </row>
    <row r="35" spans="2:14" ht="15.75">
      <c r="B35" s="189">
        <f t="shared" si="0"/>
        <v>23</v>
      </c>
      <c r="C35" s="54">
        <v>4</v>
      </c>
      <c r="D35" s="207" t="s">
        <v>57</v>
      </c>
      <c r="E35" s="86" t="s">
        <v>58</v>
      </c>
      <c r="F35" s="87" t="s">
        <v>51</v>
      </c>
      <c r="G35" s="195">
        <v>119</v>
      </c>
      <c r="H35" s="58">
        <v>0</v>
      </c>
      <c r="I35" s="59">
        <v>60</v>
      </c>
      <c r="J35" s="208"/>
      <c r="K35" s="209"/>
      <c r="L35" s="61">
        <f t="shared" si="1"/>
        <v>179</v>
      </c>
      <c r="M35" s="194">
        <f t="shared" si="2"/>
        <v>23</v>
      </c>
      <c r="N35" s="188">
        <f t="shared" si="3"/>
        <v>34</v>
      </c>
    </row>
    <row r="36" spans="2:14" ht="15.75">
      <c r="B36" s="189">
        <f t="shared" si="0"/>
        <v>24</v>
      </c>
      <c r="C36" s="34">
        <v>8</v>
      </c>
      <c r="D36" s="40" t="s">
        <v>62</v>
      </c>
      <c r="E36" s="41">
        <v>3154</v>
      </c>
      <c r="F36" s="56" t="s">
        <v>51</v>
      </c>
      <c r="G36" s="195">
        <v>70</v>
      </c>
      <c r="H36" s="42">
        <v>52</v>
      </c>
      <c r="I36" s="60">
        <v>56</v>
      </c>
      <c r="J36" s="197"/>
      <c r="K36" s="43"/>
      <c r="L36" s="61">
        <f t="shared" si="1"/>
        <v>178</v>
      </c>
      <c r="M36" s="194">
        <f t="shared" si="2"/>
        <v>24</v>
      </c>
      <c r="N36" s="188">
        <f t="shared" si="3"/>
        <v>34</v>
      </c>
    </row>
    <row r="37" spans="2:14" ht="15.75">
      <c r="B37" s="189">
        <f t="shared" si="0"/>
        <v>25</v>
      </c>
      <c r="C37" s="34">
        <v>36</v>
      </c>
      <c r="D37" s="40" t="s">
        <v>91</v>
      </c>
      <c r="E37" s="55" t="s">
        <v>92</v>
      </c>
      <c r="F37" s="37" t="s">
        <v>51</v>
      </c>
      <c r="G37" s="195">
        <v>0</v>
      </c>
      <c r="H37" s="42">
        <v>0</v>
      </c>
      <c r="I37" s="60">
        <v>162</v>
      </c>
      <c r="J37" s="197"/>
      <c r="K37" s="43"/>
      <c r="L37" s="61">
        <f t="shared" si="1"/>
        <v>162</v>
      </c>
      <c r="M37" s="194">
        <f t="shared" si="2"/>
        <v>25</v>
      </c>
      <c r="N37" s="188">
        <f t="shared" si="3"/>
        <v>31</v>
      </c>
    </row>
    <row r="38" spans="2:14" ht="15.75">
      <c r="B38" s="189">
        <f t="shared" si="0"/>
        <v>26</v>
      </c>
      <c r="C38" s="34">
        <v>44</v>
      </c>
      <c r="D38" s="40" t="s">
        <v>121</v>
      </c>
      <c r="E38" s="55" t="s">
        <v>122</v>
      </c>
      <c r="F38" s="210" t="s">
        <v>119</v>
      </c>
      <c r="G38" s="198">
        <v>40</v>
      </c>
      <c r="H38" s="72">
        <v>68</v>
      </c>
      <c r="I38" s="211">
        <v>52</v>
      </c>
      <c r="J38" s="200"/>
      <c r="K38" s="201"/>
      <c r="L38" s="61">
        <f t="shared" si="1"/>
        <v>160</v>
      </c>
      <c r="M38" s="194">
        <f t="shared" si="2"/>
        <v>26</v>
      </c>
      <c r="N38" s="188">
        <f t="shared" si="3"/>
        <v>30</v>
      </c>
    </row>
    <row r="39" spans="2:14" ht="15.75">
      <c r="B39" s="189">
        <f t="shared" si="0"/>
        <v>27</v>
      </c>
      <c r="C39" s="34">
        <v>66</v>
      </c>
      <c r="D39" s="76" t="s">
        <v>167</v>
      </c>
      <c r="E39" s="41" t="s">
        <v>168</v>
      </c>
      <c r="F39" s="37" t="s">
        <v>125</v>
      </c>
      <c r="G39" s="195">
        <v>81</v>
      </c>
      <c r="H39" s="42">
        <v>78</v>
      </c>
      <c r="I39" s="60">
        <v>0</v>
      </c>
      <c r="J39" s="197"/>
      <c r="K39" s="43"/>
      <c r="L39" s="61">
        <f t="shared" si="1"/>
        <v>159</v>
      </c>
      <c r="M39" s="194">
        <f t="shared" si="2"/>
        <v>27</v>
      </c>
      <c r="N39" s="188">
        <f t="shared" si="3"/>
        <v>30</v>
      </c>
    </row>
    <row r="40" spans="2:14" ht="15.75">
      <c r="B40" s="189">
        <f t="shared" si="0"/>
        <v>28</v>
      </c>
      <c r="C40" s="34">
        <v>218</v>
      </c>
      <c r="D40" s="205" t="s">
        <v>123</v>
      </c>
      <c r="E40" s="206" t="s">
        <v>124</v>
      </c>
      <c r="F40" s="212" t="s">
        <v>125</v>
      </c>
      <c r="G40" s="195">
        <v>26</v>
      </c>
      <c r="H40" s="42">
        <v>0</v>
      </c>
      <c r="I40" s="60">
        <v>114</v>
      </c>
      <c r="J40" s="197"/>
      <c r="K40" s="43"/>
      <c r="L40" s="61">
        <f t="shared" si="1"/>
        <v>140</v>
      </c>
      <c r="M40" s="194">
        <f t="shared" si="2"/>
        <v>28</v>
      </c>
      <c r="N40" s="188">
        <f t="shared" si="3"/>
        <v>26</v>
      </c>
    </row>
    <row r="41" spans="2:14" ht="15.75">
      <c r="B41" s="189">
        <f t="shared" si="0"/>
        <v>29</v>
      </c>
      <c r="C41" s="34">
        <v>13</v>
      </c>
      <c r="D41" s="139" t="s">
        <v>158</v>
      </c>
      <c r="E41" s="56">
        <v>317</v>
      </c>
      <c r="F41" s="56" t="s">
        <v>125</v>
      </c>
      <c r="G41" s="195">
        <v>25</v>
      </c>
      <c r="H41" s="42">
        <v>0</v>
      </c>
      <c r="I41" s="60">
        <v>106</v>
      </c>
      <c r="J41" s="197"/>
      <c r="K41" s="43"/>
      <c r="L41" s="61">
        <f t="shared" si="1"/>
        <v>131</v>
      </c>
      <c r="M41" s="194">
        <f t="shared" si="2"/>
        <v>29</v>
      </c>
      <c r="N41" s="188">
        <f t="shared" si="3"/>
        <v>24</v>
      </c>
    </row>
    <row r="42" spans="2:14" ht="15.75">
      <c r="B42" s="189">
        <f t="shared" si="0"/>
        <v>30</v>
      </c>
      <c r="C42" s="34">
        <v>69</v>
      </c>
      <c r="D42" s="73" t="s">
        <v>149</v>
      </c>
      <c r="E42" s="41" t="s">
        <v>150</v>
      </c>
      <c r="F42" s="37" t="s">
        <v>125</v>
      </c>
      <c r="G42" s="190">
        <v>0</v>
      </c>
      <c r="H42" s="191">
        <v>35</v>
      </c>
      <c r="I42" s="213">
        <v>70</v>
      </c>
      <c r="J42" s="33"/>
      <c r="K42" s="193"/>
      <c r="L42" s="61">
        <f t="shared" si="1"/>
        <v>105</v>
      </c>
      <c r="M42" s="194">
        <f t="shared" si="2"/>
        <v>30</v>
      </c>
      <c r="N42" s="188">
        <f t="shared" si="3"/>
        <v>19</v>
      </c>
    </row>
    <row r="43" spans="2:14" ht="15.75">
      <c r="B43" s="189">
        <f t="shared" si="0"/>
        <v>31</v>
      </c>
      <c r="C43" s="34">
        <v>37</v>
      </c>
      <c r="D43" s="76" t="s">
        <v>76</v>
      </c>
      <c r="E43" s="41" t="s">
        <v>77</v>
      </c>
      <c r="F43" s="37" t="s">
        <v>68</v>
      </c>
      <c r="G43" s="195">
        <v>46</v>
      </c>
      <c r="H43" s="42">
        <v>0</v>
      </c>
      <c r="I43" s="60">
        <v>57</v>
      </c>
      <c r="J43" s="202"/>
      <c r="K43" s="203"/>
      <c r="L43" s="61">
        <f t="shared" si="1"/>
        <v>103</v>
      </c>
      <c r="M43" s="194">
        <f t="shared" si="2"/>
        <v>31</v>
      </c>
      <c r="N43" s="188">
        <f t="shared" si="3"/>
        <v>19</v>
      </c>
    </row>
    <row r="44" spans="2:14" ht="15.75">
      <c r="B44" s="189">
        <f t="shared" si="0"/>
        <v>32</v>
      </c>
      <c r="C44" s="34">
        <v>67</v>
      </c>
      <c r="D44" s="73" t="s">
        <v>154</v>
      </c>
      <c r="E44" s="41" t="s">
        <v>155</v>
      </c>
      <c r="F44" s="37" t="s">
        <v>125</v>
      </c>
      <c r="G44" s="195">
        <v>44</v>
      </c>
      <c r="H44" s="42">
        <v>33</v>
      </c>
      <c r="I44" s="60">
        <v>0</v>
      </c>
      <c r="J44" s="197"/>
      <c r="K44" s="43"/>
      <c r="L44" s="61">
        <f t="shared" si="1"/>
        <v>77</v>
      </c>
      <c r="M44" s="194">
        <f t="shared" si="2"/>
        <v>32</v>
      </c>
      <c r="N44" s="188">
        <f t="shared" si="3"/>
        <v>14</v>
      </c>
    </row>
    <row r="45" spans="2:14" ht="15.75">
      <c r="B45" s="189">
        <f aca="true" t="shared" si="4" ref="B45:B52">B44+1</f>
        <v>33</v>
      </c>
      <c r="C45" s="34">
        <v>20</v>
      </c>
      <c r="D45" s="73" t="s">
        <v>178</v>
      </c>
      <c r="E45" s="41" t="s">
        <v>133</v>
      </c>
      <c r="F45" s="56" t="s">
        <v>51</v>
      </c>
      <c r="G45" s="198">
        <v>63</v>
      </c>
      <c r="H45" s="72">
        <v>0</v>
      </c>
      <c r="I45" s="211" t="s">
        <v>192</v>
      </c>
      <c r="J45" s="200"/>
      <c r="K45" s="201"/>
      <c r="L45" s="61">
        <f t="shared" si="1"/>
        <v>63</v>
      </c>
      <c r="M45" s="194">
        <f t="shared" si="2"/>
        <v>33</v>
      </c>
      <c r="N45" s="188">
        <f t="shared" si="3"/>
        <v>11</v>
      </c>
    </row>
    <row r="46" spans="2:14" ht="15.75">
      <c r="B46" s="189">
        <f t="shared" si="4"/>
        <v>34</v>
      </c>
      <c r="C46" s="34">
        <v>30</v>
      </c>
      <c r="D46" s="40" t="s">
        <v>111</v>
      </c>
      <c r="E46" s="55" t="s">
        <v>112</v>
      </c>
      <c r="F46" s="56" t="s">
        <v>101</v>
      </c>
      <c r="G46" s="195">
        <v>19</v>
      </c>
      <c r="H46" s="42">
        <v>0</v>
      </c>
      <c r="I46" s="60">
        <v>0</v>
      </c>
      <c r="J46" s="197"/>
      <c r="K46" s="43"/>
      <c r="L46" s="61">
        <f t="shared" si="1"/>
        <v>19</v>
      </c>
      <c r="M46" s="194">
        <f t="shared" si="2"/>
        <v>34</v>
      </c>
      <c r="N46" s="188">
        <f t="shared" si="3"/>
        <v>3</v>
      </c>
    </row>
    <row r="47" spans="2:14" ht="15.75">
      <c r="B47" s="189">
        <f t="shared" si="4"/>
        <v>35</v>
      </c>
      <c r="C47" s="204">
        <v>45</v>
      </c>
      <c r="D47" s="214" t="s">
        <v>117</v>
      </c>
      <c r="E47" s="215" t="s">
        <v>118</v>
      </c>
      <c r="F47" s="210" t="s">
        <v>119</v>
      </c>
      <c r="G47" s="195">
        <v>0</v>
      </c>
      <c r="H47" s="42">
        <v>0</v>
      </c>
      <c r="I47" s="60">
        <v>0</v>
      </c>
      <c r="J47" s="197"/>
      <c r="K47" s="43"/>
      <c r="L47" s="61">
        <f t="shared" si="1"/>
        <v>0</v>
      </c>
      <c r="M47" s="194">
        <f t="shared" si="2"/>
        <v>35</v>
      </c>
      <c r="N47" s="188">
        <f aca="true" t="shared" si="5" ref="N47:N52">INT(((L47/$L$13)+((LOG(41)-LOG(M47))/10))*100)</f>
        <v>0</v>
      </c>
    </row>
    <row r="48" spans="2:14" ht="15.75">
      <c r="B48" s="189">
        <f t="shared" si="4"/>
        <v>36</v>
      </c>
      <c r="C48" s="34">
        <v>19</v>
      </c>
      <c r="D48" s="40" t="s">
        <v>131</v>
      </c>
      <c r="E48" s="55" t="s">
        <v>132</v>
      </c>
      <c r="F48" s="56" t="s">
        <v>51</v>
      </c>
      <c r="G48" s="42">
        <v>0</v>
      </c>
      <c r="H48" s="42">
        <v>0</v>
      </c>
      <c r="I48" s="60">
        <v>0</v>
      </c>
      <c r="J48" s="197"/>
      <c r="K48" s="43"/>
      <c r="L48" s="32">
        <f>SUM(G48:I48)</f>
        <v>0</v>
      </c>
      <c r="M48" s="216">
        <f t="shared" si="2"/>
        <v>35</v>
      </c>
      <c r="N48" s="217">
        <f>INT(((L48/$L$13)+((LOG(41)-LOG(M48))/10))*100)</f>
        <v>0</v>
      </c>
    </row>
    <row r="49" spans="2:14" ht="15.75">
      <c r="B49" s="189">
        <f t="shared" si="4"/>
        <v>37</v>
      </c>
      <c r="C49" s="34">
        <v>24</v>
      </c>
      <c r="D49" s="40" t="s">
        <v>93</v>
      </c>
      <c r="E49" s="55">
        <v>1295</v>
      </c>
      <c r="F49" s="56" t="s">
        <v>94</v>
      </c>
      <c r="G49" s="218">
        <v>0</v>
      </c>
      <c r="H49" s="94">
        <v>0</v>
      </c>
      <c r="I49" s="219" t="s">
        <v>192</v>
      </c>
      <c r="J49" s="220"/>
      <c r="K49" s="221"/>
      <c r="L49" s="61">
        <f>SUM(G49:I49)</f>
        <v>0</v>
      </c>
      <c r="M49" s="222">
        <f t="shared" si="2"/>
        <v>35</v>
      </c>
      <c r="N49" s="188">
        <f>INT(((L49/$L$13)+((LOG(41)-LOG(M49))/10))*100)</f>
        <v>0</v>
      </c>
    </row>
    <row r="50" spans="2:14" ht="15.75">
      <c r="B50" s="189">
        <f t="shared" si="4"/>
        <v>38</v>
      </c>
      <c r="C50" s="34">
        <v>42</v>
      </c>
      <c r="D50" s="73" t="s">
        <v>72</v>
      </c>
      <c r="E50" s="41" t="s">
        <v>73</v>
      </c>
      <c r="F50" s="37" t="s">
        <v>68</v>
      </c>
      <c r="G50" s="190" t="s">
        <v>192</v>
      </c>
      <c r="H50" s="191" t="s">
        <v>192</v>
      </c>
      <c r="I50" s="213" t="s">
        <v>192</v>
      </c>
      <c r="J50" s="33"/>
      <c r="K50" s="193"/>
      <c r="L50" s="61">
        <f t="shared" si="1"/>
        <v>0</v>
      </c>
      <c r="M50" s="222">
        <f t="shared" si="2"/>
        <v>35</v>
      </c>
      <c r="N50" s="188">
        <f t="shared" si="5"/>
        <v>0</v>
      </c>
    </row>
    <row r="51" spans="2:14" ht="15.75">
      <c r="B51" s="189">
        <f t="shared" si="4"/>
        <v>39</v>
      </c>
      <c r="C51" s="72">
        <v>41</v>
      </c>
      <c r="D51" s="73" t="s">
        <v>70</v>
      </c>
      <c r="E51" s="41" t="s">
        <v>71</v>
      </c>
      <c r="F51" s="37" t="s">
        <v>68</v>
      </c>
      <c r="G51" s="195" t="s">
        <v>192</v>
      </c>
      <c r="H51" s="42" t="s">
        <v>192</v>
      </c>
      <c r="I51" s="60" t="s">
        <v>192</v>
      </c>
      <c r="J51" s="197"/>
      <c r="K51" s="43"/>
      <c r="L51" s="97">
        <f t="shared" si="1"/>
        <v>0</v>
      </c>
      <c r="M51" s="223">
        <f t="shared" si="2"/>
        <v>35</v>
      </c>
      <c r="N51" s="188">
        <f t="shared" si="5"/>
        <v>0</v>
      </c>
    </row>
    <row r="52" spans="2:14" ht="16.5" thickBot="1">
      <c r="B52" s="45">
        <f t="shared" si="4"/>
        <v>40</v>
      </c>
      <c r="C52" s="46">
        <v>6</v>
      </c>
      <c r="D52" s="66" t="s">
        <v>59</v>
      </c>
      <c r="E52" s="48">
        <v>3156</v>
      </c>
      <c r="F52" s="112" t="s">
        <v>51</v>
      </c>
      <c r="G52" s="65" t="s">
        <v>192</v>
      </c>
      <c r="H52" s="65" t="s">
        <v>192</v>
      </c>
      <c r="I52" s="224" t="s">
        <v>192</v>
      </c>
      <c r="J52" s="225"/>
      <c r="K52" s="226"/>
      <c r="L52" s="52">
        <f t="shared" si="1"/>
        <v>0</v>
      </c>
      <c r="M52" s="227">
        <f>RANK(L52,L$13:L$52)</f>
        <v>35</v>
      </c>
      <c r="N52" s="228">
        <f t="shared" si="5"/>
        <v>0</v>
      </c>
    </row>
    <row r="53" spans="3:13" ht="12.75">
      <c r="C53" s="1"/>
      <c r="M53" s="1"/>
    </row>
    <row r="54" spans="3:13" ht="12.75">
      <c r="C54" s="1"/>
      <c r="M54" s="1"/>
    </row>
    <row r="55" spans="1:16" ht="15.75">
      <c r="A55" s="16" t="s">
        <v>248</v>
      </c>
      <c r="B55" s="16"/>
      <c r="C55" s="16"/>
      <c r="D55" s="16"/>
      <c r="E55" s="16"/>
      <c r="H55" s="148"/>
      <c r="I55" s="149" t="s">
        <v>172</v>
      </c>
      <c r="J55" s="149"/>
      <c r="K55" s="150"/>
      <c r="L55" s="150"/>
      <c r="M55" s="1"/>
      <c r="P55" s="1"/>
    </row>
    <row r="56" spans="1:16" ht="15.75">
      <c r="A56" s="151"/>
      <c r="B56" s="152"/>
      <c r="C56" s="9"/>
      <c r="D56" s="9"/>
      <c r="E56" s="153"/>
      <c r="H56" s="6"/>
      <c r="K56" s="44"/>
      <c r="M56" s="1"/>
      <c r="P56" s="1"/>
    </row>
    <row r="57" spans="1:16" ht="15.75">
      <c r="A57" s="7" t="s">
        <v>171</v>
      </c>
      <c r="B57" s="7"/>
      <c r="C57" s="7"/>
      <c r="D57" s="7"/>
      <c r="E57" s="7"/>
      <c r="H57" s="9" t="s">
        <v>174</v>
      </c>
      <c r="J57" s="154"/>
      <c r="K57" s="154"/>
      <c r="L57" s="44"/>
      <c r="P57" s="1"/>
    </row>
    <row r="58" spans="1:16" ht="15.75">
      <c r="A58" s="155"/>
      <c r="B58" s="156"/>
      <c r="C58" s="157"/>
      <c r="D58" s="157"/>
      <c r="E58" s="158"/>
      <c r="I58" s="6"/>
      <c r="L58" s="44"/>
      <c r="P58" s="1"/>
    </row>
    <row r="59" spans="1:16" ht="15.75">
      <c r="A59" s="16" t="s">
        <v>175</v>
      </c>
      <c r="B59" s="16"/>
      <c r="C59" s="16"/>
      <c r="D59" s="16"/>
      <c r="E59" s="16"/>
      <c r="H59" s="9" t="s">
        <v>176</v>
      </c>
      <c r="I59" s="9"/>
      <c r="J59" s="9"/>
      <c r="K59" s="9"/>
      <c r="L59" s="9"/>
      <c r="M59" s="1"/>
      <c r="P59" s="1"/>
    </row>
    <row r="60" spans="3:16" ht="15.75">
      <c r="C60" s="159"/>
      <c r="D60" s="160"/>
      <c r="E60" s="6"/>
      <c r="F60" s="6"/>
      <c r="G60" s="161"/>
      <c r="H60" s="153"/>
      <c r="I60" s="6"/>
      <c r="L60" s="44"/>
      <c r="P60" s="1"/>
    </row>
    <row r="61" spans="3:16" ht="15.75">
      <c r="C61" s="153"/>
      <c r="D61" s="6"/>
      <c r="E61" s="162"/>
      <c r="F61" s="162"/>
      <c r="G61" s="160"/>
      <c r="H61" s="7" t="s">
        <v>177</v>
      </c>
      <c r="I61" s="7"/>
      <c r="J61" s="7"/>
      <c r="K61" s="7"/>
      <c r="L61" s="7"/>
      <c r="P61" s="1"/>
    </row>
  </sheetData>
  <sheetProtection/>
  <mergeCells count="22">
    <mergeCell ref="D1:I1"/>
    <mergeCell ref="J1:L1"/>
    <mergeCell ref="D2:I2"/>
    <mergeCell ref="J2:L2"/>
    <mergeCell ref="D3:I3"/>
    <mergeCell ref="J5:M5"/>
    <mergeCell ref="D6:I6"/>
    <mergeCell ref="J6:M6"/>
    <mergeCell ref="D7:I7"/>
    <mergeCell ref="B9:M9"/>
    <mergeCell ref="D4:I4"/>
    <mergeCell ref="J4:L4"/>
    <mergeCell ref="G11:I11"/>
    <mergeCell ref="J11:K11"/>
    <mergeCell ref="L11:L12"/>
    <mergeCell ref="M11:M12"/>
    <mergeCell ref="N11:N12"/>
    <mergeCell ref="B11:B12"/>
    <mergeCell ref="C11:C12"/>
    <mergeCell ref="D11:D12"/>
    <mergeCell ref="E11:E12"/>
    <mergeCell ref="F11:F12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SheetLayoutView="100" zoomScalePageLayoutView="0" workbookViewId="0" topLeftCell="A40">
      <selection activeCell="B9" sqref="B9:M9"/>
    </sheetView>
  </sheetViews>
  <sheetFormatPr defaultColWidth="9.140625" defaultRowHeight="12.75"/>
  <cols>
    <col min="1" max="2" width="4.140625" style="1" customWidth="1"/>
    <col min="3" max="3" width="4.8515625" style="147" customWidth="1"/>
    <col min="4" max="4" width="29.7109375" style="1" customWidth="1"/>
    <col min="5" max="5" width="9.28125" style="1" customWidth="1"/>
    <col min="6" max="6" width="10.140625" style="1" customWidth="1"/>
    <col min="7" max="11" width="5.7109375" style="1" customWidth="1"/>
    <col min="12" max="12" width="7.8515625" style="1" customWidth="1"/>
    <col min="13" max="13" width="7.8515625" style="44" customWidth="1"/>
    <col min="14" max="14" width="7.8515625" style="1" customWidth="1"/>
    <col min="15" max="15" width="9.710937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179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193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250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251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5.5">
      <c r="A9" s="10"/>
      <c r="B9" s="417" t="s">
        <v>194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10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0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98" t="s">
        <v>186</v>
      </c>
      <c r="H11" s="398"/>
      <c r="I11" s="386"/>
      <c r="J11" s="406" t="s">
        <v>187</v>
      </c>
      <c r="K11" s="388"/>
      <c r="L11" s="407" t="s">
        <v>188</v>
      </c>
      <c r="M11" s="409" t="s">
        <v>189</v>
      </c>
      <c r="N11" s="411" t="s">
        <v>190</v>
      </c>
    </row>
    <row r="12" spans="2:14" ht="13.5" thickBot="1">
      <c r="B12" s="395"/>
      <c r="C12" s="397"/>
      <c r="D12" s="399"/>
      <c r="E12" s="401"/>
      <c r="F12" s="385"/>
      <c r="G12" s="22">
        <v>1</v>
      </c>
      <c r="H12" s="22">
        <v>2</v>
      </c>
      <c r="I12" s="23">
        <v>3</v>
      </c>
      <c r="J12" s="181">
        <v>1</v>
      </c>
      <c r="K12" s="182">
        <v>2</v>
      </c>
      <c r="L12" s="408"/>
      <c r="M12" s="410"/>
      <c r="N12" s="412"/>
    </row>
    <row r="13" spans="2:14" ht="15.75">
      <c r="B13" s="24">
        <f aca="true" t="shared" si="0" ref="B13:B55">B12+1</f>
        <v>1</v>
      </c>
      <c r="C13" s="25">
        <v>21</v>
      </c>
      <c r="D13" s="125" t="s">
        <v>95</v>
      </c>
      <c r="E13" s="126" t="s">
        <v>96</v>
      </c>
      <c r="F13" s="127" t="s">
        <v>51</v>
      </c>
      <c r="G13" s="29">
        <v>180</v>
      </c>
      <c r="H13" s="29">
        <v>180</v>
      </c>
      <c r="I13" s="229">
        <v>177</v>
      </c>
      <c r="J13" s="230"/>
      <c r="K13" s="229"/>
      <c r="L13" s="168">
        <f aca="true" t="shared" si="1" ref="L13:L56">SUM(G13:I13)</f>
        <v>537</v>
      </c>
      <c r="M13" s="231">
        <f aca="true" t="shared" si="2" ref="M13:M56">RANK(L13,L$13:L$56)</f>
        <v>1</v>
      </c>
      <c r="N13" s="188">
        <f aca="true" t="shared" si="3" ref="N13:N55">INT(((L13/$L$13)+((LOG(43)-LOG(M13))/10))*100)</f>
        <v>116</v>
      </c>
    </row>
    <row r="14" spans="2:14" ht="15.75">
      <c r="B14" s="33">
        <f t="shared" si="0"/>
        <v>2</v>
      </c>
      <c r="C14" s="34">
        <v>22</v>
      </c>
      <c r="D14" s="85" t="s">
        <v>97</v>
      </c>
      <c r="E14" s="55" t="s">
        <v>98</v>
      </c>
      <c r="F14" s="56" t="s">
        <v>51</v>
      </c>
      <c r="G14" s="42">
        <v>180</v>
      </c>
      <c r="H14" s="42">
        <v>180</v>
      </c>
      <c r="I14" s="43">
        <v>143</v>
      </c>
      <c r="J14" s="208"/>
      <c r="K14" s="209"/>
      <c r="L14" s="61">
        <f t="shared" si="1"/>
        <v>503</v>
      </c>
      <c r="M14" s="231">
        <f t="shared" si="2"/>
        <v>2</v>
      </c>
      <c r="N14" s="188">
        <f t="shared" si="3"/>
        <v>106</v>
      </c>
    </row>
    <row r="15" spans="2:14" ht="15.75">
      <c r="B15" s="33">
        <f t="shared" si="0"/>
        <v>3</v>
      </c>
      <c r="C15" s="34">
        <v>96</v>
      </c>
      <c r="D15" s="73" t="s">
        <v>164</v>
      </c>
      <c r="E15" s="41" t="s">
        <v>165</v>
      </c>
      <c r="F15" s="37" t="s">
        <v>125</v>
      </c>
      <c r="G15" s="42">
        <v>180</v>
      </c>
      <c r="H15" s="42">
        <v>160</v>
      </c>
      <c r="I15" s="43">
        <v>115</v>
      </c>
      <c r="J15" s="208"/>
      <c r="K15" s="209"/>
      <c r="L15" s="61">
        <f t="shared" si="1"/>
        <v>455</v>
      </c>
      <c r="M15" s="231">
        <f t="shared" si="2"/>
        <v>3</v>
      </c>
      <c r="N15" s="188">
        <f t="shared" si="3"/>
        <v>96</v>
      </c>
    </row>
    <row r="16" spans="2:14" ht="15.75">
      <c r="B16" s="33">
        <f t="shared" si="0"/>
        <v>4</v>
      </c>
      <c r="C16" s="34">
        <v>218</v>
      </c>
      <c r="D16" s="205" t="s">
        <v>123</v>
      </c>
      <c r="E16" s="206" t="s">
        <v>124</v>
      </c>
      <c r="F16" s="212" t="s">
        <v>125</v>
      </c>
      <c r="G16" s="42">
        <v>180</v>
      </c>
      <c r="H16" s="42">
        <v>152</v>
      </c>
      <c r="I16" s="43">
        <v>115</v>
      </c>
      <c r="J16" s="208"/>
      <c r="K16" s="209"/>
      <c r="L16" s="61">
        <f t="shared" si="1"/>
        <v>447</v>
      </c>
      <c r="M16" s="231">
        <f t="shared" si="2"/>
        <v>4</v>
      </c>
      <c r="N16" s="188">
        <f t="shared" si="3"/>
        <v>93</v>
      </c>
    </row>
    <row r="17" spans="2:14" ht="15.75">
      <c r="B17" s="33">
        <f t="shared" si="0"/>
        <v>5</v>
      </c>
      <c r="C17" s="232">
        <v>14</v>
      </c>
      <c r="D17" s="85" t="s">
        <v>64</v>
      </c>
      <c r="E17" s="41" t="s">
        <v>65</v>
      </c>
      <c r="F17" s="37" t="s">
        <v>51</v>
      </c>
      <c r="G17" s="42">
        <v>107</v>
      </c>
      <c r="H17" s="42">
        <v>180</v>
      </c>
      <c r="I17" s="43">
        <v>159</v>
      </c>
      <c r="J17" s="208"/>
      <c r="K17" s="209"/>
      <c r="L17" s="61">
        <f t="shared" si="1"/>
        <v>446</v>
      </c>
      <c r="M17" s="231">
        <f t="shared" si="2"/>
        <v>5</v>
      </c>
      <c r="N17" s="188">
        <f t="shared" si="3"/>
        <v>92</v>
      </c>
    </row>
    <row r="18" spans="2:14" ht="15.75">
      <c r="B18" s="33">
        <f t="shared" si="0"/>
        <v>6</v>
      </c>
      <c r="C18" s="34">
        <v>37</v>
      </c>
      <c r="D18" s="76" t="s">
        <v>76</v>
      </c>
      <c r="E18" s="41" t="s">
        <v>77</v>
      </c>
      <c r="F18" s="37" t="s">
        <v>68</v>
      </c>
      <c r="G18" s="72">
        <v>140</v>
      </c>
      <c r="H18" s="72">
        <v>151</v>
      </c>
      <c r="I18" s="201">
        <v>150</v>
      </c>
      <c r="J18" s="208"/>
      <c r="K18" s="209"/>
      <c r="L18" s="61">
        <f t="shared" si="1"/>
        <v>441</v>
      </c>
      <c r="M18" s="231">
        <f t="shared" si="2"/>
        <v>6</v>
      </c>
      <c r="N18" s="188">
        <f t="shared" si="3"/>
        <v>90</v>
      </c>
    </row>
    <row r="19" spans="2:14" ht="15.75">
      <c r="B19" s="33">
        <f t="shared" si="0"/>
        <v>7</v>
      </c>
      <c r="C19" s="34">
        <v>3</v>
      </c>
      <c r="D19" s="62" t="s">
        <v>55</v>
      </c>
      <c r="E19" s="41" t="s">
        <v>56</v>
      </c>
      <c r="F19" s="37" t="s">
        <v>51</v>
      </c>
      <c r="G19" s="42">
        <v>137</v>
      </c>
      <c r="H19" s="42">
        <v>180</v>
      </c>
      <c r="I19" s="43">
        <v>118</v>
      </c>
      <c r="J19" s="208"/>
      <c r="K19" s="209"/>
      <c r="L19" s="61">
        <f t="shared" si="1"/>
        <v>435</v>
      </c>
      <c r="M19" s="231">
        <f t="shared" si="2"/>
        <v>7</v>
      </c>
      <c r="N19" s="188">
        <f t="shared" si="3"/>
        <v>88</v>
      </c>
    </row>
    <row r="20" spans="2:14" ht="15.75">
      <c r="B20" s="33">
        <f t="shared" si="0"/>
        <v>8</v>
      </c>
      <c r="C20" s="34">
        <v>38</v>
      </c>
      <c r="D20" s="40" t="s">
        <v>80</v>
      </c>
      <c r="E20" s="55" t="s">
        <v>81</v>
      </c>
      <c r="F20" s="37" t="s">
        <v>68</v>
      </c>
      <c r="G20" s="42">
        <v>180</v>
      </c>
      <c r="H20" s="42">
        <v>86</v>
      </c>
      <c r="I20" s="43">
        <v>147</v>
      </c>
      <c r="J20" s="208"/>
      <c r="K20" s="209"/>
      <c r="L20" s="61">
        <f t="shared" si="1"/>
        <v>413</v>
      </c>
      <c r="M20" s="231">
        <f t="shared" si="2"/>
        <v>8</v>
      </c>
      <c r="N20" s="188">
        <f t="shared" si="3"/>
        <v>84</v>
      </c>
    </row>
    <row r="21" spans="2:14" ht="15.75">
      <c r="B21" s="33">
        <f t="shared" si="0"/>
        <v>9</v>
      </c>
      <c r="C21" s="34">
        <v>43</v>
      </c>
      <c r="D21" s="73" t="s">
        <v>74</v>
      </c>
      <c r="E21" s="41" t="s">
        <v>75</v>
      </c>
      <c r="F21" s="37" t="s">
        <v>68</v>
      </c>
      <c r="G21" s="42">
        <v>107</v>
      </c>
      <c r="H21" s="42">
        <v>180</v>
      </c>
      <c r="I21" s="43">
        <v>116</v>
      </c>
      <c r="J21" s="208"/>
      <c r="K21" s="209"/>
      <c r="L21" s="61">
        <f t="shared" si="1"/>
        <v>403</v>
      </c>
      <c r="M21" s="231">
        <f t="shared" si="2"/>
        <v>9</v>
      </c>
      <c r="N21" s="188">
        <f t="shared" si="3"/>
        <v>81</v>
      </c>
    </row>
    <row r="22" spans="2:14" ht="15.75">
      <c r="B22" s="33">
        <f t="shared" si="0"/>
        <v>10</v>
      </c>
      <c r="C22" s="54">
        <v>167</v>
      </c>
      <c r="D22" s="35" t="s">
        <v>144</v>
      </c>
      <c r="E22" s="41" t="s">
        <v>145</v>
      </c>
      <c r="F22" s="37" t="s">
        <v>51</v>
      </c>
      <c r="G22" s="42">
        <v>135</v>
      </c>
      <c r="H22" s="42">
        <v>180</v>
      </c>
      <c r="I22" s="43">
        <v>85</v>
      </c>
      <c r="J22" s="208"/>
      <c r="K22" s="209"/>
      <c r="L22" s="61">
        <f t="shared" si="1"/>
        <v>400</v>
      </c>
      <c r="M22" s="231">
        <f t="shared" si="2"/>
        <v>10</v>
      </c>
      <c r="N22" s="188">
        <f t="shared" si="3"/>
        <v>80</v>
      </c>
    </row>
    <row r="23" spans="2:14" ht="15.75">
      <c r="B23" s="33">
        <f t="shared" si="0"/>
        <v>11</v>
      </c>
      <c r="C23" s="34">
        <v>9</v>
      </c>
      <c r="D23" s="40" t="s">
        <v>63</v>
      </c>
      <c r="E23" s="55">
        <v>3153</v>
      </c>
      <c r="F23" s="56" t="s">
        <v>51</v>
      </c>
      <c r="G23" s="42">
        <v>146</v>
      </c>
      <c r="H23" s="42">
        <v>180</v>
      </c>
      <c r="I23" s="43">
        <v>69</v>
      </c>
      <c r="J23" s="208"/>
      <c r="K23" s="209"/>
      <c r="L23" s="61">
        <f t="shared" si="1"/>
        <v>395</v>
      </c>
      <c r="M23" s="231">
        <f t="shared" si="2"/>
        <v>11</v>
      </c>
      <c r="N23" s="188">
        <f t="shared" si="3"/>
        <v>79</v>
      </c>
    </row>
    <row r="24" spans="2:14" ht="15.75">
      <c r="B24" s="33">
        <f t="shared" si="0"/>
        <v>12</v>
      </c>
      <c r="C24" s="34">
        <v>11</v>
      </c>
      <c r="D24" s="73" t="s">
        <v>169</v>
      </c>
      <c r="E24" s="41" t="s">
        <v>170</v>
      </c>
      <c r="F24" s="37" t="s">
        <v>125</v>
      </c>
      <c r="G24" s="42">
        <v>93</v>
      </c>
      <c r="H24" s="42">
        <v>180</v>
      </c>
      <c r="I24" s="43">
        <v>115</v>
      </c>
      <c r="J24" s="208"/>
      <c r="K24" s="209"/>
      <c r="L24" s="61">
        <f t="shared" si="1"/>
        <v>388</v>
      </c>
      <c r="M24" s="231">
        <f t="shared" si="2"/>
        <v>12</v>
      </c>
      <c r="N24" s="188">
        <f t="shared" si="3"/>
        <v>77</v>
      </c>
    </row>
    <row r="25" spans="2:14" ht="15.75">
      <c r="B25" s="33">
        <f t="shared" si="0"/>
        <v>13</v>
      </c>
      <c r="C25" s="34">
        <v>10</v>
      </c>
      <c r="D25" s="73" t="s">
        <v>162</v>
      </c>
      <c r="E25" s="41" t="s">
        <v>163</v>
      </c>
      <c r="F25" s="37" t="s">
        <v>125</v>
      </c>
      <c r="G25" s="42">
        <v>120</v>
      </c>
      <c r="H25" s="42">
        <v>124</v>
      </c>
      <c r="I25" s="43">
        <v>115</v>
      </c>
      <c r="J25" s="208"/>
      <c r="K25" s="209"/>
      <c r="L25" s="61">
        <f t="shared" si="1"/>
        <v>359</v>
      </c>
      <c r="M25" s="231">
        <f t="shared" si="2"/>
        <v>13</v>
      </c>
      <c r="N25" s="188">
        <f t="shared" si="3"/>
        <v>72</v>
      </c>
    </row>
    <row r="26" spans="2:14" ht="15.75">
      <c r="B26" s="33">
        <f t="shared" si="0"/>
        <v>14</v>
      </c>
      <c r="C26" s="54">
        <v>36</v>
      </c>
      <c r="D26" s="85" t="s">
        <v>91</v>
      </c>
      <c r="E26" s="55" t="s">
        <v>92</v>
      </c>
      <c r="F26" s="37" t="s">
        <v>51</v>
      </c>
      <c r="G26" s="42">
        <v>180</v>
      </c>
      <c r="H26" s="42">
        <v>111</v>
      </c>
      <c r="I26" s="43">
        <v>64</v>
      </c>
      <c r="J26" s="208"/>
      <c r="K26" s="209"/>
      <c r="L26" s="61">
        <f t="shared" si="1"/>
        <v>355</v>
      </c>
      <c r="M26" s="231">
        <f t="shared" si="2"/>
        <v>14</v>
      </c>
      <c r="N26" s="188">
        <f t="shared" si="3"/>
        <v>70</v>
      </c>
    </row>
    <row r="27" spans="2:14" ht="15.75">
      <c r="B27" s="33">
        <f t="shared" si="0"/>
        <v>15</v>
      </c>
      <c r="C27" s="34">
        <v>19</v>
      </c>
      <c r="D27" s="40" t="s">
        <v>131</v>
      </c>
      <c r="E27" s="55" t="s">
        <v>132</v>
      </c>
      <c r="F27" s="56" t="s">
        <v>51</v>
      </c>
      <c r="G27" s="42">
        <v>121</v>
      </c>
      <c r="H27" s="42">
        <v>125</v>
      </c>
      <c r="I27" s="43">
        <v>75</v>
      </c>
      <c r="J27" s="208"/>
      <c r="K27" s="209"/>
      <c r="L27" s="61">
        <f t="shared" si="1"/>
        <v>321</v>
      </c>
      <c r="M27" s="231">
        <f t="shared" si="2"/>
        <v>15</v>
      </c>
      <c r="N27" s="188">
        <f t="shared" si="3"/>
        <v>64</v>
      </c>
    </row>
    <row r="28" spans="2:14" ht="15.75">
      <c r="B28" s="33">
        <f t="shared" si="0"/>
        <v>16</v>
      </c>
      <c r="C28" s="54">
        <v>2</v>
      </c>
      <c r="D28" s="35" t="s">
        <v>53</v>
      </c>
      <c r="E28" s="41" t="s">
        <v>54</v>
      </c>
      <c r="F28" s="37" t="s">
        <v>51</v>
      </c>
      <c r="G28" s="42">
        <v>125</v>
      </c>
      <c r="H28" s="42">
        <v>124</v>
      </c>
      <c r="I28" s="43">
        <v>61</v>
      </c>
      <c r="J28" s="208"/>
      <c r="K28" s="209"/>
      <c r="L28" s="61">
        <f t="shared" si="1"/>
        <v>310</v>
      </c>
      <c r="M28" s="231">
        <f t="shared" si="2"/>
        <v>16</v>
      </c>
      <c r="N28" s="188">
        <f t="shared" si="3"/>
        <v>62</v>
      </c>
    </row>
    <row r="29" spans="2:14" ht="15.75">
      <c r="B29" s="33">
        <f t="shared" si="0"/>
        <v>17</v>
      </c>
      <c r="C29" s="90">
        <v>16</v>
      </c>
      <c r="D29" s="62" t="s">
        <v>126</v>
      </c>
      <c r="E29" s="55" t="s">
        <v>127</v>
      </c>
      <c r="F29" s="56" t="s">
        <v>51</v>
      </c>
      <c r="G29" s="42">
        <v>158</v>
      </c>
      <c r="H29" s="42">
        <v>90</v>
      </c>
      <c r="I29" s="43">
        <v>53</v>
      </c>
      <c r="J29" s="208"/>
      <c r="K29" s="209"/>
      <c r="L29" s="61">
        <f t="shared" si="1"/>
        <v>301</v>
      </c>
      <c r="M29" s="231">
        <f t="shared" si="2"/>
        <v>17</v>
      </c>
      <c r="N29" s="188">
        <f t="shared" si="3"/>
        <v>60</v>
      </c>
    </row>
    <row r="30" spans="2:14" ht="15.75">
      <c r="B30" s="33">
        <f t="shared" si="0"/>
        <v>18</v>
      </c>
      <c r="C30" s="90">
        <v>24</v>
      </c>
      <c r="D30" s="62" t="s">
        <v>93</v>
      </c>
      <c r="E30" s="55">
        <v>1295</v>
      </c>
      <c r="F30" s="56" t="s">
        <v>94</v>
      </c>
      <c r="G30" s="42">
        <v>136</v>
      </c>
      <c r="H30" s="42">
        <v>0</v>
      </c>
      <c r="I30" s="43">
        <v>160</v>
      </c>
      <c r="J30" s="208"/>
      <c r="K30" s="209"/>
      <c r="L30" s="61">
        <f t="shared" si="1"/>
        <v>296</v>
      </c>
      <c r="M30" s="231">
        <f t="shared" si="2"/>
        <v>18</v>
      </c>
      <c r="N30" s="188">
        <f t="shared" si="3"/>
        <v>58</v>
      </c>
    </row>
    <row r="31" spans="2:14" ht="15.75">
      <c r="B31" s="33">
        <f t="shared" si="0"/>
        <v>19</v>
      </c>
      <c r="C31" s="34">
        <v>20</v>
      </c>
      <c r="D31" s="73" t="s">
        <v>178</v>
      </c>
      <c r="E31" s="41" t="s">
        <v>133</v>
      </c>
      <c r="F31" s="56" t="s">
        <v>51</v>
      </c>
      <c r="G31" s="191">
        <v>138</v>
      </c>
      <c r="H31" s="191">
        <v>95</v>
      </c>
      <c r="I31" s="193">
        <v>63</v>
      </c>
      <c r="J31" s="208"/>
      <c r="K31" s="209"/>
      <c r="L31" s="61">
        <f t="shared" si="1"/>
        <v>296</v>
      </c>
      <c r="M31" s="231">
        <f t="shared" si="2"/>
        <v>18</v>
      </c>
      <c r="N31" s="188">
        <f t="shared" si="3"/>
        <v>58</v>
      </c>
    </row>
    <row r="32" spans="2:14" ht="15.75">
      <c r="B32" s="33">
        <f t="shared" si="0"/>
        <v>20</v>
      </c>
      <c r="C32" s="34">
        <v>40</v>
      </c>
      <c r="D32" s="73" t="s">
        <v>66</v>
      </c>
      <c r="E32" s="41" t="s">
        <v>67</v>
      </c>
      <c r="F32" s="37" t="s">
        <v>68</v>
      </c>
      <c r="G32" s="42">
        <v>132</v>
      </c>
      <c r="H32" s="42">
        <v>71</v>
      </c>
      <c r="I32" s="43">
        <v>92</v>
      </c>
      <c r="J32" s="208"/>
      <c r="K32" s="209"/>
      <c r="L32" s="61">
        <f t="shared" si="1"/>
        <v>295</v>
      </c>
      <c r="M32" s="231">
        <f t="shared" si="2"/>
        <v>20</v>
      </c>
      <c r="N32" s="188">
        <f t="shared" si="3"/>
        <v>58</v>
      </c>
    </row>
    <row r="33" spans="2:14" ht="15.75">
      <c r="B33" s="33">
        <f t="shared" si="0"/>
        <v>21</v>
      </c>
      <c r="C33" s="34">
        <v>4</v>
      </c>
      <c r="D33" s="233" t="s">
        <v>57</v>
      </c>
      <c r="E33" s="55" t="s">
        <v>58</v>
      </c>
      <c r="F33" s="37" t="s">
        <v>51</v>
      </c>
      <c r="G33" s="191">
        <v>85</v>
      </c>
      <c r="H33" s="191">
        <v>112</v>
      </c>
      <c r="I33" s="193">
        <v>88</v>
      </c>
      <c r="J33" s="208"/>
      <c r="K33" s="209"/>
      <c r="L33" s="61">
        <f t="shared" si="1"/>
        <v>285</v>
      </c>
      <c r="M33" s="231">
        <f t="shared" si="2"/>
        <v>21</v>
      </c>
      <c r="N33" s="188">
        <f t="shared" si="3"/>
        <v>56</v>
      </c>
    </row>
    <row r="34" spans="2:14" ht="15.75">
      <c r="B34" s="53">
        <v>22</v>
      </c>
      <c r="C34" s="54">
        <v>13</v>
      </c>
      <c r="D34" s="234" t="s">
        <v>158</v>
      </c>
      <c r="E34" s="56">
        <v>317</v>
      </c>
      <c r="F34" s="56" t="s">
        <v>125</v>
      </c>
      <c r="G34" s="191">
        <v>103</v>
      </c>
      <c r="H34" s="191">
        <v>110</v>
      </c>
      <c r="I34" s="193">
        <v>65</v>
      </c>
      <c r="J34" s="208"/>
      <c r="K34" s="209"/>
      <c r="L34" s="61">
        <f t="shared" si="1"/>
        <v>278</v>
      </c>
      <c r="M34" s="231">
        <f t="shared" si="2"/>
        <v>22</v>
      </c>
      <c r="N34" s="188">
        <f t="shared" si="3"/>
        <v>54</v>
      </c>
    </row>
    <row r="35" spans="2:14" ht="15.75">
      <c r="B35" s="33">
        <v>23</v>
      </c>
      <c r="C35" s="54">
        <v>69</v>
      </c>
      <c r="D35" s="35" t="s">
        <v>149</v>
      </c>
      <c r="E35" s="41" t="s">
        <v>150</v>
      </c>
      <c r="F35" s="37" t="s">
        <v>125</v>
      </c>
      <c r="G35" s="42">
        <v>103</v>
      </c>
      <c r="H35" s="42">
        <v>97</v>
      </c>
      <c r="I35" s="43">
        <v>76</v>
      </c>
      <c r="J35" s="208"/>
      <c r="K35" s="209"/>
      <c r="L35" s="61">
        <f t="shared" si="1"/>
        <v>276</v>
      </c>
      <c r="M35" s="231">
        <f t="shared" si="2"/>
        <v>23</v>
      </c>
      <c r="N35" s="188">
        <f t="shared" si="3"/>
        <v>54</v>
      </c>
    </row>
    <row r="36" spans="2:14" ht="15.75">
      <c r="B36" s="33">
        <f t="shared" si="0"/>
        <v>24</v>
      </c>
      <c r="C36" s="90">
        <v>1</v>
      </c>
      <c r="D36" s="235" t="s">
        <v>49</v>
      </c>
      <c r="E36" s="41" t="s">
        <v>50</v>
      </c>
      <c r="F36" s="37" t="s">
        <v>51</v>
      </c>
      <c r="G36" s="191">
        <v>125</v>
      </c>
      <c r="H36" s="191">
        <v>94</v>
      </c>
      <c r="I36" s="193">
        <v>56</v>
      </c>
      <c r="J36" s="208"/>
      <c r="K36" s="209"/>
      <c r="L36" s="61">
        <f t="shared" si="1"/>
        <v>275</v>
      </c>
      <c r="M36" s="231">
        <f t="shared" si="2"/>
        <v>24</v>
      </c>
      <c r="N36" s="188">
        <f t="shared" si="3"/>
        <v>53</v>
      </c>
    </row>
    <row r="37" spans="2:14" ht="15.75">
      <c r="B37" s="33">
        <f t="shared" si="0"/>
        <v>25</v>
      </c>
      <c r="C37" s="34">
        <v>6</v>
      </c>
      <c r="D37" s="40" t="s">
        <v>59</v>
      </c>
      <c r="E37" s="55">
        <v>3156</v>
      </c>
      <c r="F37" s="56" t="s">
        <v>51</v>
      </c>
      <c r="G37" s="42">
        <v>180</v>
      </c>
      <c r="H37" s="42">
        <v>91</v>
      </c>
      <c r="I37" s="43">
        <v>0</v>
      </c>
      <c r="J37" s="208"/>
      <c r="K37" s="209"/>
      <c r="L37" s="61">
        <f t="shared" si="1"/>
        <v>271</v>
      </c>
      <c r="M37" s="231">
        <f t="shared" si="2"/>
        <v>25</v>
      </c>
      <c r="N37" s="188">
        <f t="shared" si="3"/>
        <v>52</v>
      </c>
    </row>
    <row r="38" spans="2:14" ht="15.75">
      <c r="B38" s="33">
        <f t="shared" si="0"/>
        <v>26</v>
      </c>
      <c r="C38" s="54">
        <v>12</v>
      </c>
      <c r="D38" s="234" t="s">
        <v>160</v>
      </c>
      <c r="E38" s="41" t="s">
        <v>161</v>
      </c>
      <c r="F38" s="37" t="s">
        <v>125</v>
      </c>
      <c r="G38" s="42">
        <v>94</v>
      </c>
      <c r="H38" s="42">
        <v>105</v>
      </c>
      <c r="I38" s="43">
        <v>66</v>
      </c>
      <c r="J38" s="208"/>
      <c r="K38" s="209"/>
      <c r="L38" s="61">
        <f t="shared" si="1"/>
        <v>265</v>
      </c>
      <c r="M38" s="231">
        <f t="shared" si="2"/>
        <v>26</v>
      </c>
      <c r="N38" s="188">
        <f t="shared" si="3"/>
        <v>51</v>
      </c>
    </row>
    <row r="39" spans="2:14" ht="15.75">
      <c r="B39" s="33">
        <f t="shared" si="0"/>
        <v>27</v>
      </c>
      <c r="C39" s="34">
        <v>42</v>
      </c>
      <c r="D39" s="73" t="s">
        <v>72</v>
      </c>
      <c r="E39" s="41" t="s">
        <v>73</v>
      </c>
      <c r="F39" s="37" t="s">
        <v>68</v>
      </c>
      <c r="G39" s="72">
        <v>70</v>
      </c>
      <c r="H39" s="72">
        <v>119</v>
      </c>
      <c r="I39" s="201">
        <v>71</v>
      </c>
      <c r="J39" s="208"/>
      <c r="K39" s="209"/>
      <c r="L39" s="61">
        <f t="shared" si="1"/>
        <v>260</v>
      </c>
      <c r="M39" s="231">
        <f t="shared" si="2"/>
        <v>27</v>
      </c>
      <c r="N39" s="188">
        <f t="shared" si="3"/>
        <v>50</v>
      </c>
    </row>
    <row r="40" spans="2:14" ht="15.75">
      <c r="B40" s="33">
        <f t="shared" si="0"/>
        <v>28</v>
      </c>
      <c r="C40" s="90">
        <v>17</v>
      </c>
      <c r="D40" s="62" t="s">
        <v>129</v>
      </c>
      <c r="E40" s="55" t="s">
        <v>130</v>
      </c>
      <c r="F40" s="56" t="s">
        <v>51</v>
      </c>
      <c r="G40" s="42">
        <v>180</v>
      </c>
      <c r="H40" s="42">
        <v>70</v>
      </c>
      <c r="I40" s="43">
        <v>0</v>
      </c>
      <c r="J40" s="208"/>
      <c r="K40" s="209"/>
      <c r="L40" s="61">
        <f t="shared" si="1"/>
        <v>250</v>
      </c>
      <c r="M40" s="231">
        <f t="shared" si="2"/>
        <v>28</v>
      </c>
      <c r="N40" s="188">
        <f t="shared" si="3"/>
        <v>48</v>
      </c>
    </row>
    <row r="41" spans="2:14" ht="15.75">
      <c r="B41" s="33">
        <f t="shared" si="0"/>
        <v>29</v>
      </c>
      <c r="C41" s="204">
        <v>45</v>
      </c>
      <c r="D41" s="214" t="s">
        <v>117</v>
      </c>
      <c r="E41" s="215" t="s">
        <v>118</v>
      </c>
      <c r="F41" s="210" t="s">
        <v>119</v>
      </c>
      <c r="G41" s="42">
        <v>75</v>
      </c>
      <c r="H41" s="42">
        <v>90</v>
      </c>
      <c r="I41" s="43">
        <v>70</v>
      </c>
      <c r="J41" s="208"/>
      <c r="K41" s="209"/>
      <c r="L41" s="61">
        <f t="shared" si="1"/>
        <v>235</v>
      </c>
      <c r="M41" s="231">
        <f t="shared" si="2"/>
        <v>29</v>
      </c>
      <c r="N41" s="188">
        <f t="shared" si="3"/>
        <v>45</v>
      </c>
    </row>
    <row r="42" spans="2:14" ht="15.75">
      <c r="B42" s="33">
        <f t="shared" si="0"/>
        <v>30</v>
      </c>
      <c r="C42" s="34">
        <v>71</v>
      </c>
      <c r="D42" s="73" t="s">
        <v>147</v>
      </c>
      <c r="E42" s="41" t="s">
        <v>148</v>
      </c>
      <c r="F42" s="37" t="s">
        <v>125</v>
      </c>
      <c r="G42" s="42">
        <v>180</v>
      </c>
      <c r="H42" s="42">
        <v>0</v>
      </c>
      <c r="I42" s="43">
        <v>54</v>
      </c>
      <c r="J42" s="208"/>
      <c r="K42" s="209"/>
      <c r="L42" s="61">
        <f t="shared" si="1"/>
        <v>234</v>
      </c>
      <c r="M42" s="231">
        <f t="shared" si="2"/>
        <v>30</v>
      </c>
      <c r="N42" s="188">
        <f t="shared" si="3"/>
        <v>45</v>
      </c>
    </row>
    <row r="43" spans="2:14" ht="15.75">
      <c r="B43" s="33">
        <f t="shared" si="0"/>
        <v>31</v>
      </c>
      <c r="C43" s="236">
        <v>35</v>
      </c>
      <c r="D43" s="237" t="s">
        <v>86</v>
      </c>
      <c r="E43" s="55" t="s">
        <v>87</v>
      </c>
      <c r="F43" s="37" t="s">
        <v>51</v>
      </c>
      <c r="G43" s="42">
        <v>82</v>
      </c>
      <c r="H43" s="42">
        <v>74</v>
      </c>
      <c r="I43" s="43">
        <v>77</v>
      </c>
      <c r="J43" s="208"/>
      <c r="K43" s="209"/>
      <c r="L43" s="61">
        <f t="shared" si="1"/>
        <v>233</v>
      </c>
      <c r="M43" s="231">
        <f t="shared" si="2"/>
        <v>31</v>
      </c>
      <c r="N43" s="188">
        <f t="shared" si="3"/>
        <v>44</v>
      </c>
    </row>
    <row r="44" spans="2:14" ht="15.75">
      <c r="B44" s="33">
        <f t="shared" si="0"/>
        <v>32</v>
      </c>
      <c r="C44" s="72">
        <v>41</v>
      </c>
      <c r="D44" s="73" t="s">
        <v>70</v>
      </c>
      <c r="E44" s="41" t="s">
        <v>71</v>
      </c>
      <c r="F44" s="37" t="s">
        <v>68</v>
      </c>
      <c r="G44" s="42">
        <v>105</v>
      </c>
      <c r="H44" s="42">
        <v>0</v>
      </c>
      <c r="I44" s="43">
        <v>121</v>
      </c>
      <c r="J44" s="208"/>
      <c r="K44" s="209"/>
      <c r="L44" s="61">
        <f t="shared" si="1"/>
        <v>226</v>
      </c>
      <c r="M44" s="231">
        <f t="shared" si="2"/>
        <v>32</v>
      </c>
      <c r="N44" s="188">
        <f t="shared" si="3"/>
        <v>43</v>
      </c>
    </row>
    <row r="45" spans="2:14" ht="15.75">
      <c r="B45" s="33">
        <f t="shared" si="0"/>
        <v>33</v>
      </c>
      <c r="C45" s="34">
        <v>66</v>
      </c>
      <c r="D45" s="76" t="s">
        <v>167</v>
      </c>
      <c r="E45" s="41" t="s">
        <v>168</v>
      </c>
      <c r="F45" s="37" t="s">
        <v>125</v>
      </c>
      <c r="G45" s="191">
        <v>85</v>
      </c>
      <c r="H45" s="191">
        <v>74</v>
      </c>
      <c r="I45" s="193">
        <v>63</v>
      </c>
      <c r="J45" s="208"/>
      <c r="K45" s="209"/>
      <c r="L45" s="61">
        <f t="shared" si="1"/>
        <v>222</v>
      </c>
      <c r="M45" s="231">
        <f t="shared" si="2"/>
        <v>33</v>
      </c>
      <c r="N45" s="188">
        <f t="shared" si="3"/>
        <v>42</v>
      </c>
    </row>
    <row r="46" spans="2:14" ht="15.75">
      <c r="B46" s="33">
        <f t="shared" si="0"/>
        <v>34</v>
      </c>
      <c r="C46" s="34">
        <v>34</v>
      </c>
      <c r="D46" s="40" t="s">
        <v>89</v>
      </c>
      <c r="E46" s="55" t="s">
        <v>90</v>
      </c>
      <c r="F46" s="37" t="s">
        <v>51</v>
      </c>
      <c r="G46" s="42">
        <v>69</v>
      </c>
      <c r="H46" s="42">
        <v>87</v>
      </c>
      <c r="I46" s="43">
        <v>61</v>
      </c>
      <c r="J46" s="208"/>
      <c r="K46" s="209"/>
      <c r="L46" s="61">
        <f t="shared" si="1"/>
        <v>217</v>
      </c>
      <c r="M46" s="231">
        <f t="shared" si="2"/>
        <v>34</v>
      </c>
      <c r="N46" s="188">
        <f t="shared" si="3"/>
        <v>41</v>
      </c>
    </row>
    <row r="47" spans="2:14" ht="15.75">
      <c r="B47" s="33">
        <f t="shared" si="0"/>
        <v>35</v>
      </c>
      <c r="C47" s="54">
        <v>68</v>
      </c>
      <c r="D47" s="85" t="s">
        <v>146</v>
      </c>
      <c r="E47" s="55">
        <v>325</v>
      </c>
      <c r="F47" s="56" t="s">
        <v>125</v>
      </c>
      <c r="G47" s="42">
        <v>77</v>
      </c>
      <c r="H47" s="42">
        <v>66</v>
      </c>
      <c r="I47" s="43">
        <v>60</v>
      </c>
      <c r="J47" s="208"/>
      <c r="K47" s="209"/>
      <c r="L47" s="61">
        <f t="shared" si="1"/>
        <v>203</v>
      </c>
      <c r="M47" s="231">
        <f t="shared" si="2"/>
        <v>35</v>
      </c>
      <c r="N47" s="188">
        <f t="shared" si="3"/>
        <v>38</v>
      </c>
    </row>
    <row r="48" spans="2:14" ht="15.75">
      <c r="B48" s="33">
        <f t="shared" si="0"/>
        <v>36</v>
      </c>
      <c r="C48" s="34">
        <v>67</v>
      </c>
      <c r="D48" s="73" t="s">
        <v>154</v>
      </c>
      <c r="E48" s="41" t="s">
        <v>155</v>
      </c>
      <c r="F48" s="37" t="s">
        <v>125</v>
      </c>
      <c r="G48" s="72">
        <v>68</v>
      </c>
      <c r="H48" s="72">
        <v>79</v>
      </c>
      <c r="I48" s="201">
        <v>53</v>
      </c>
      <c r="J48" s="208"/>
      <c r="K48" s="209"/>
      <c r="L48" s="61">
        <f t="shared" si="1"/>
        <v>200</v>
      </c>
      <c r="M48" s="231">
        <f t="shared" si="2"/>
        <v>36</v>
      </c>
      <c r="N48" s="188">
        <f t="shared" si="3"/>
        <v>38</v>
      </c>
    </row>
    <row r="49" spans="2:14" ht="15.75">
      <c r="B49" s="33">
        <f t="shared" si="0"/>
        <v>37</v>
      </c>
      <c r="C49" s="90">
        <v>70</v>
      </c>
      <c r="D49" s="235" t="s">
        <v>152</v>
      </c>
      <c r="E49" s="41" t="s">
        <v>153</v>
      </c>
      <c r="F49" s="37" t="s">
        <v>125</v>
      </c>
      <c r="G49" s="42">
        <v>60</v>
      </c>
      <c r="H49" s="42">
        <v>60</v>
      </c>
      <c r="I49" s="43">
        <v>78</v>
      </c>
      <c r="J49" s="208"/>
      <c r="K49" s="209"/>
      <c r="L49" s="61">
        <f t="shared" si="1"/>
        <v>198</v>
      </c>
      <c r="M49" s="231">
        <f t="shared" si="2"/>
        <v>37</v>
      </c>
      <c r="N49" s="188">
        <f t="shared" si="3"/>
        <v>37</v>
      </c>
    </row>
    <row r="50" spans="2:14" ht="15.75">
      <c r="B50" s="33">
        <f t="shared" si="0"/>
        <v>38</v>
      </c>
      <c r="C50" s="34">
        <v>44</v>
      </c>
      <c r="D50" s="40" t="s">
        <v>121</v>
      </c>
      <c r="E50" s="55" t="s">
        <v>122</v>
      </c>
      <c r="F50" s="210" t="s">
        <v>119</v>
      </c>
      <c r="G50" s="42">
        <v>180</v>
      </c>
      <c r="H50" s="42">
        <v>0</v>
      </c>
      <c r="I50" s="43" t="s">
        <v>192</v>
      </c>
      <c r="J50" s="208"/>
      <c r="K50" s="209"/>
      <c r="L50" s="61">
        <f t="shared" si="1"/>
        <v>180</v>
      </c>
      <c r="M50" s="231">
        <f t="shared" si="2"/>
        <v>38</v>
      </c>
      <c r="N50" s="188">
        <f t="shared" si="3"/>
        <v>34</v>
      </c>
    </row>
    <row r="51" spans="2:14" ht="15.75">
      <c r="B51" s="33">
        <f t="shared" si="0"/>
        <v>39</v>
      </c>
      <c r="C51" s="34">
        <v>7</v>
      </c>
      <c r="D51" s="40" t="s">
        <v>61</v>
      </c>
      <c r="E51" s="55">
        <v>3155</v>
      </c>
      <c r="F51" s="56" t="s">
        <v>51</v>
      </c>
      <c r="G51" s="42">
        <v>38</v>
      </c>
      <c r="H51" s="42">
        <v>54</v>
      </c>
      <c r="I51" s="43">
        <v>80</v>
      </c>
      <c r="J51" s="208"/>
      <c r="K51" s="209"/>
      <c r="L51" s="61">
        <f t="shared" si="1"/>
        <v>172</v>
      </c>
      <c r="M51" s="231">
        <f t="shared" si="2"/>
        <v>39</v>
      </c>
      <c r="N51" s="188">
        <f t="shared" si="3"/>
        <v>32</v>
      </c>
    </row>
    <row r="52" spans="2:14" ht="15.75">
      <c r="B52" s="33">
        <f t="shared" si="0"/>
        <v>40</v>
      </c>
      <c r="C52" s="34">
        <v>31</v>
      </c>
      <c r="D52" s="40" t="s">
        <v>113</v>
      </c>
      <c r="E52" s="55" t="s">
        <v>114</v>
      </c>
      <c r="F52" s="56" t="s">
        <v>101</v>
      </c>
      <c r="G52" s="42">
        <v>95</v>
      </c>
      <c r="H52" s="42">
        <v>60</v>
      </c>
      <c r="I52" s="43">
        <v>0</v>
      </c>
      <c r="J52" s="208"/>
      <c r="K52" s="209"/>
      <c r="L52" s="61">
        <f t="shared" si="1"/>
        <v>155</v>
      </c>
      <c r="M52" s="231">
        <f t="shared" si="2"/>
        <v>40</v>
      </c>
      <c r="N52" s="188">
        <f t="shared" si="3"/>
        <v>29</v>
      </c>
    </row>
    <row r="53" spans="2:14" ht="15.75">
      <c r="B53" s="33">
        <f t="shared" si="0"/>
        <v>41</v>
      </c>
      <c r="C53" s="34">
        <v>75</v>
      </c>
      <c r="D53" s="73" t="s">
        <v>135</v>
      </c>
      <c r="E53" s="41" t="s">
        <v>136</v>
      </c>
      <c r="F53" s="37" t="s">
        <v>125</v>
      </c>
      <c r="G53" s="42">
        <v>93</v>
      </c>
      <c r="H53" s="42">
        <v>62</v>
      </c>
      <c r="I53" s="43">
        <v>0</v>
      </c>
      <c r="J53" s="197"/>
      <c r="K53" s="43"/>
      <c r="L53" s="238">
        <f t="shared" si="1"/>
        <v>155</v>
      </c>
      <c r="M53" s="194">
        <f t="shared" si="2"/>
        <v>40</v>
      </c>
      <c r="N53" s="188">
        <f t="shared" si="3"/>
        <v>29</v>
      </c>
    </row>
    <row r="54" spans="2:14" ht="15.75">
      <c r="B54" s="33">
        <f t="shared" si="0"/>
        <v>42</v>
      </c>
      <c r="C54" s="34">
        <v>23</v>
      </c>
      <c r="D54" s="73" t="s">
        <v>156</v>
      </c>
      <c r="E54" s="41" t="s">
        <v>157</v>
      </c>
      <c r="F54" s="37" t="s">
        <v>51</v>
      </c>
      <c r="G54" s="42">
        <v>0</v>
      </c>
      <c r="H54" s="42">
        <v>52</v>
      </c>
      <c r="I54" s="43">
        <v>49</v>
      </c>
      <c r="J54" s="197"/>
      <c r="K54" s="43"/>
      <c r="L54" s="238">
        <f t="shared" si="1"/>
        <v>101</v>
      </c>
      <c r="M54" s="194">
        <f t="shared" si="2"/>
        <v>42</v>
      </c>
      <c r="N54" s="188">
        <f t="shared" si="3"/>
        <v>18</v>
      </c>
    </row>
    <row r="55" spans="2:14" ht="15.75">
      <c r="B55" s="33">
        <f t="shared" si="0"/>
        <v>43</v>
      </c>
      <c r="C55" s="34">
        <v>8</v>
      </c>
      <c r="D55" s="40" t="s">
        <v>62</v>
      </c>
      <c r="E55" s="41">
        <v>3154</v>
      </c>
      <c r="F55" s="56" t="s">
        <v>51</v>
      </c>
      <c r="G55" s="42">
        <v>55</v>
      </c>
      <c r="H55" s="42">
        <v>0</v>
      </c>
      <c r="I55" s="43">
        <v>0</v>
      </c>
      <c r="J55" s="197"/>
      <c r="K55" s="43"/>
      <c r="L55" s="238">
        <f t="shared" si="1"/>
        <v>55</v>
      </c>
      <c r="M55" s="194">
        <f t="shared" si="2"/>
        <v>43</v>
      </c>
      <c r="N55" s="188">
        <f t="shared" si="3"/>
        <v>10</v>
      </c>
    </row>
    <row r="56" spans="2:14" ht="16.5" thickBot="1">
      <c r="B56" s="45">
        <f>B55+1</f>
        <v>44</v>
      </c>
      <c r="C56" s="46">
        <v>5</v>
      </c>
      <c r="D56" s="137" t="s">
        <v>138</v>
      </c>
      <c r="E56" s="67" t="s">
        <v>139</v>
      </c>
      <c r="F56" s="112" t="s">
        <v>101</v>
      </c>
      <c r="G56" s="50">
        <v>0</v>
      </c>
      <c r="H56" s="50">
        <v>0</v>
      </c>
      <c r="I56" s="51">
        <v>0</v>
      </c>
      <c r="J56" s="239"/>
      <c r="K56" s="51"/>
      <c r="L56" s="240">
        <f t="shared" si="1"/>
        <v>0</v>
      </c>
      <c r="M56" s="241">
        <f t="shared" si="2"/>
        <v>44</v>
      </c>
      <c r="N56" s="228">
        <v>0</v>
      </c>
    </row>
    <row r="59" spans="1:16" ht="15.75">
      <c r="A59" s="16" t="s">
        <v>248</v>
      </c>
      <c r="B59" s="16"/>
      <c r="C59" s="16"/>
      <c r="D59" s="16"/>
      <c r="E59" s="16"/>
      <c r="H59" s="148"/>
      <c r="I59" s="149" t="s">
        <v>172</v>
      </c>
      <c r="J59" s="149"/>
      <c r="K59" s="150"/>
      <c r="L59" s="150"/>
      <c r="M59" s="1"/>
      <c r="P59" s="1"/>
    </row>
    <row r="60" spans="1:16" ht="15.75">
      <c r="A60" s="151"/>
      <c r="B60" s="152"/>
      <c r="C60" s="9"/>
      <c r="D60" s="9"/>
      <c r="E60" s="153"/>
      <c r="H60" s="6"/>
      <c r="K60" s="44"/>
      <c r="M60" s="1"/>
      <c r="P60" s="1"/>
    </row>
    <row r="61" spans="1:16" ht="15.75">
      <c r="A61" s="7" t="s">
        <v>171</v>
      </c>
      <c r="B61" s="7"/>
      <c r="C61" s="7"/>
      <c r="D61" s="7"/>
      <c r="E61" s="7"/>
      <c r="H61" s="9" t="s">
        <v>174</v>
      </c>
      <c r="J61" s="154"/>
      <c r="K61" s="154"/>
      <c r="L61" s="44"/>
      <c r="P61" s="1"/>
    </row>
    <row r="62" spans="1:16" ht="15.75">
      <c r="A62" s="155"/>
      <c r="B62" s="156"/>
      <c r="C62" s="157"/>
      <c r="D62" s="157"/>
      <c r="E62" s="158"/>
      <c r="I62" s="6"/>
      <c r="L62" s="44"/>
      <c r="P62" s="1"/>
    </row>
    <row r="63" spans="1:16" ht="15.75">
      <c r="A63" s="16" t="s">
        <v>175</v>
      </c>
      <c r="B63" s="16"/>
      <c r="C63" s="16"/>
      <c r="D63" s="16"/>
      <c r="E63" s="16"/>
      <c r="H63" s="9" t="s">
        <v>176</v>
      </c>
      <c r="I63" s="9"/>
      <c r="J63" s="9"/>
      <c r="K63" s="9"/>
      <c r="L63" s="9"/>
      <c r="M63" s="1"/>
      <c r="P63" s="1"/>
    </row>
    <row r="64" spans="3:16" ht="15.75">
      <c r="C64" s="159"/>
      <c r="D64" s="160"/>
      <c r="E64" s="6"/>
      <c r="F64" s="6"/>
      <c r="G64" s="161"/>
      <c r="H64" s="153"/>
      <c r="I64" s="6"/>
      <c r="L64" s="44"/>
      <c r="P64" s="1"/>
    </row>
    <row r="65" spans="3:16" ht="15.75">
      <c r="C65" s="153"/>
      <c r="D65" s="6"/>
      <c r="E65" s="162"/>
      <c r="F65" s="162"/>
      <c r="G65" s="160"/>
      <c r="H65" s="7" t="s">
        <v>177</v>
      </c>
      <c r="I65" s="7"/>
      <c r="J65" s="7"/>
      <c r="K65" s="7"/>
      <c r="L65" s="7"/>
      <c r="P65" s="1"/>
    </row>
  </sheetData>
  <sheetProtection/>
  <mergeCells count="22">
    <mergeCell ref="D1:I1"/>
    <mergeCell ref="J1:L1"/>
    <mergeCell ref="D2:I2"/>
    <mergeCell ref="J2:L2"/>
    <mergeCell ref="D3:I3"/>
    <mergeCell ref="J5:M5"/>
    <mergeCell ref="D6:I6"/>
    <mergeCell ref="J6:M6"/>
    <mergeCell ref="D7:I7"/>
    <mergeCell ref="B9:M9"/>
    <mergeCell ref="D4:I4"/>
    <mergeCell ref="J4:L4"/>
    <mergeCell ref="G11:I11"/>
    <mergeCell ref="J11:K11"/>
    <mergeCell ref="L11:L12"/>
    <mergeCell ref="M11:M12"/>
    <mergeCell ref="N11:N12"/>
    <mergeCell ref="B11:B12"/>
    <mergeCell ref="C11:C12"/>
    <mergeCell ref="D11:D12"/>
    <mergeCell ref="E11:E12"/>
    <mergeCell ref="F11:F12"/>
  </mergeCells>
  <printOptions/>
  <pageMargins left="0.91" right="0.1968503937007874" top="0.1968503937007874" bottom="0.1968503937007874" header="0" footer="0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9">
      <selection activeCell="B9" sqref="B9:M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8.57421875" style="1" customWidth="1"/>
    <col min="5" max="5" width="9.28125" style="1" customWidth="1"/>
    <col min="6" max="6" width="10.140625" style="1" customWidth="1"/>
    <col min="7" max="7" width="19.140625" style="1" customWidth="1"/>
    <col min="8" max="8" width="8.140625" style="1" customWidth="1"/>
    <col min="9" max="10" width="5.7109375" style="1" customWidth="1"/>
    <col min="11" max="12" width="7.8515625" style="1" customWidth="1"/>
    <col min="13" max="13" width="7.8515625" style="44" customWidth="1"/>
    <col min="14" max="14" width="7.8515625" style="1" customWidth="1"/>
  </cols>
  <sheetData>
    <row r="1" spans="1:14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195</v>
      </c>
      <c r="K1" s="414"/>
      <c r="L1" s="414"/>
      <c r="M1" s="16"/>
      <c r="N1" s="10"/>
    </row>
    <row r="2" spans="1:14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196</v>
      </c>
      <c r="K2" s="414"/>
      <c r="L2" s="414"/>
      <c r="M2" s="16"/>
      <c r="N2" s="10"/>
    </row>
    <row r="3" spans="1:14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</row>
    <row r="4" spans="1:14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</row>
    <row r="5" spans="1:14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252</v>
      </c>
      <c r="K5" s="414"/>
      <c r="L5" s="414"/>
      <c r="M5" s="414"/>
      <c r="N5" s="16"/>
    </row>
    <row r="6" spans="1:14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197</v>
      </c>
      <c r="K6" s="414"/>
      <c r="L6" s="414"/>
      <c r="M6" s="414"/>
      <c r="N6" s="10"/>
    </row>
    <row r="7" spans="1:14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</row>
    <row r="8" spans="1:14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ht="25.5">
      <c r="A9" s="10"/>
      <c r="B9" s="417" t="s">
        <v>198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12"/>
    </row>
    <row r="10" spans="1:14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2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84" t="s">
        <v>199</v>
      </c>
      <c r="H11" s="420" t="s">
        <v>200</v>
      </c>
      <c r="I11" s="386" t="s">
        <v>186</v>
      </c>
      <c r="J11" s="422"/>
      <c r="K11" s="423" t="s">
        <v>201</v>
      </c>
      <c r="L11" s="425" t="s">
        <v>188</v>
      </c>
      <c r="M11" s="409" t="s">
        <v>189</v>
      </c>
      <c r="N11" s="418" t="s">
        <v>190</v>
      </c>
    </row>
    <row r="12" spans="2:14" ht="13.5" thickBot="1">
      <c r="B12" s="395"/>
      <c r="C12" s="397"/>
      <c r="D12" s="399"/>
      <c r="E12" s="401"/>
      <c r="F12" s="385"/>
      <c r="G12" s="385"/>
      <c r="H12" s="421"/>
      <c r="I12" s="22">
        <v>1</v>
      </c>
      <c r="J12" s="22">
        <v>2</v>
      </c>
      <c r="K12" s="424"/>
      <c r="L12" s="426"/>
      <c r="M12" s="410"/>
      <c r="N12" s="419"/>
    </row>
    <row r="13" spans="2:14" ht="15.75">
      <c r="B13" s="53">
        <f aca="true" t="shared" si="0" ref="B13:B31">B12+1</f>
        <v>1</v>
      </c>
      <c r="C13" s="25">
        <v>23</v>
      </c>
      <c r="D13" s="26" t="s">
        <v>156</v>
      </c>
      <c r="E13" s="27" t="s">
        <v>157</v>
      </c>
      <c r="F13" s="28" t="s">
        <v>51</v>
      </c>
      <c r="G13" s="28" t="s">
        <v>202</v>
      </c>
      <c r="H13" s="58">
        <v>579</v>
      </c>
      <c r="I13" s="58">
        <v>173</v>
      </c>
      <c r="J13" s="58" t="s">
        <v>192</v>
      </c>
      <c r="K13" s="242">
        <f aca="true" t="shared" si="1" ref="K13:K31">MAX(I13,J13)</f>
        <v>173</v>
      </c>
      <c r="L13" s="242">
        <f aca="true" t="shared" si="2" ref="L13:L26">IF(K13&gt;0,SUM(H13,K13),0)</f>
        <v>752</v>
      </c>
      <c r="M13" s="231">
        <f aca="true" t="shared" si="3" ref="M13:M31">RANK(L13,L$13:L$31)</f>
        <v>1</v>
      </c>
      <c r="N13" s="188">
        <f aca="true" t="shared" si="4" ref="N13:N27">INT(((L13/$L$13)+((LOG(15)-LOG(M13))/10))*100)</f>
        <v>111</v>
      </c>
    </row>
    <row r="14" spans="2:14" ht="15.75">
      <c r="B14" s="33">
        <f t="shared" si="0"/>
        <v>2</v>
      </c>
      <c r="C14" s="34">
        <v>11</v>
      </c>
      <c r="D14" s="73" t="s">
        <v>169</v>
      </c>
      <c r="E14" s="41" t="s">
        <v>170</v>
      </c>
      <c r="F14" s="37" t="s">
        <v>125</v>
      </c>
      <c r="G14" s="37" t="s">
        <v>203</v>
      </c>
      <c r="H14" s="42">
        <v>530</v>
      </c>
      <c r="I14" s="42">
        <v>106</v>
      </c>
      <c r="J14" s="42" t="s">
        <v>192</v>
      </c>
      <c r="K14" s="243">
        <f t="shared" si="1"/>
        <v>106</v>
      </c>
      <c r="L14" s="243">
        <f t="shared" si="2"/>
        <v>636</v>
      </c>
      <c r="M14" s="231">
        <f t="shared" si="3"/>
        <v>2</v>
      </c>
      <c r="N14" s="188">
        <f t="shared" si="4"/>
        <v>93</v>
      </c>
    </row>
    <row r="15" spans="2:14" ht="15.75">
      <c r="B15" s="33">
        <f t="shared" si="0"/>
        <v>3</v>
      </c>
      <c r="C15" s="34">
        <v>75</v>
      </c>
      <c r="D15" s="73" t="s">
        <v>135</v>
      </c>
      <c r="E15" s="41" t="s">
        <v>136</v>
      </c>
      <c r="F15" s="37" t="s">
        <v>125</v>
      </c>
      <c r="G15" s="37" t="s">
        <v>203</v>
      </c>
      <c r="H15" s="191">
        <v>508</v>
      </c>
      <c r="I15" s="42">
        <v>83</v>
      </c>
      <c r="J15" s="42" t="s">
        <v>192</v>
      </c>
      <c r="K15" s="243">
        <f t="shared" si="1"/>
        <v>83</v>
      </c>
      <c r="L15" s="243">
        <f t="shared" si="2"/>
        <v>591</v>
      </c>
      <c r="M15" s="231">
        <f t="shared" si="3"/>
        <v>3</v>
      </c>
      <c r="N15" s="188">
        <f t="shared" si="4"/>
        <v>85</v>
      </c>
    </row>
    <row r="16" spans="2:14" ht="15.75">
      <c r="B16" s="33">
        <f t="shared" si="0"/>
        <v>4</v>
      </c>
      <c r="C16" s="34">
        <v>12</v>
      </c>
      <c r="D16" s="139" t="s">
        <v>160</v>
      </c>
      <c r="E16" s="41" t="s">
        <v>161</v>
      </c>
      <c r="F16" s="37" t="s">
        <v>125</v>
      </c>
      <c r="G16" s="244" t="s">
        <v>204</v>
      </c>
      <c r="H16" s="42">
        <v>421</v>
      </c>
      <c r="I16" s="42">
        <v>74</v>
      </c>
      <c r="J16" s="42" t="s">
        <v>192</v>
      </c>
      <c r="K16" s="243">
        <f t="shared" si="1"/>
        <v>74</v>
      </c>
      <c r="L16" s="243">
        <f t="shared" si="2"/>
        <v>495</v>
      </c>
      <c r="M16" s="231">
        <f t="shared" si="3"/>
        <v>4</v>
      </c>
      <c r="N16" s="188">
        <f t="shared" si="4"/>
        <v>71</v>
      </c>
    </row>
    <row r="17" spans="2:14" ht="15.75">
      <c r="B17" s="33">
        <f t="shared" si="0"/>
        <v>5</v>
      </c>
      <c r="C17" s="34">
        <v>6</v>
      </c>
      <c r="D17" s="40" t="s">
        <v>59</v>
      </c>
      <c r="E17" s="55">
        <v>3156</v>
      </c>
      <c r="F17" s="56" t="s">
        <v>51</v>
      </c>
      <c r="G17" s="244" t="s">
        <v>205</v>
      </c>
      <c r="H17" s="42">
        <v>403</v>
      </c>
      <c r="I17" s="191">
        <v>80</v>
      </c>
      <c r="J17" s="191" t="s">
        <v>192</v>
      </c>
      <c r="K17" s="243">
        <f t="shared" si="1"/>
        <v>80</v>
      </c>
      <c r="L17" s="243">
        <f t="shared" si="2"/>
        <v>483</v>
      </c>
      <c r="M17" s="231">
        <f t="shared" si="3"/>
        <v>5</v>
      </c>
      <c r="N17" s="188">
        <f t="shared" si="4"/>
        <v>68</v>
      </c>
    </row>
    <row r="18" spans="2:14" ht="15.75">
      <c r="B18" s="33">
        <f t="shared" si="0"/>
        <v>6</v>
      </c>
      <c r="C18" s="34">
        <v>13</v>
      </c>
      <c r="D18" s="139" t="s">
        <v>158</v>
      </c>
      <c r="E18" s="56">
        <v>317</v>
      </c>
      <c r="F18" s="56" t="s">
        <v>125</v>
      </c>
      <c r="G18" s="244" t="s">
        <v>206</v>
      </c>
      <c r="H18" s="42">
        <v>380</v>
      </c>
      <c r="I18" s="42">
        <v>77</v>
      </c>
      <c r="J18" s="42" t="s">
        <v>192</v>
      </c>
      <c r="K18" s="243">
        <f t="shared" si="1"/>
        <v>77</v>
      </c>
      <c r="L18" s="243">
        <f t="shared" si="2"/>
        <v>457</v>
      </c>
      <c r="M18" s="231">
        <f t="shared" si="3"/>
        <v>6</v>
      </c>
      <c r="N18" s="188">
        <f t="shared" si="4"/>
        <v>64</v>
      </c>
    </row>
    <row r="19" spans="2:14" ht="15.75">
      <c r="B19" s="33">
        <f t="shared" si="0"/>
        <v>7</v>
      </c>
      <c r="C19" s="34">
        <v>17</v>
      </c>
      <c r="D19" s="40" t="s">
        <v>129</v>
      </c>
      <c r="E19" s="55" t="s">
        <v>130</v>
      </c>
      <c r="F19" s="56" t="s">
        <v>51</v>
      </c>
      <c r="G19" s="37" t="s">
        <v>207</v>
      </c>
      <c r="H19" s="72">
        <v>384</v>
      </c>
      <c r="I19" s="72">
        <v>68</v>
      </c>
      <c r="J19" s="72" t="s">
        <v>192</v>
      </c>
      <c r="K19" s="243">
        <f t="shared" si="1"/>
        <v>68</v>
      </c>
      <c r="L19" s="243">
        <f t="shared" si="2"/>
        <v>452</v>
      </c>
      <c r="M19" s="231">
        <f t="shared" si="3"/>
        <v>7</v>
      </c>
      <c r="N19" s="188">
        <f t="shared" si="4"/>
        <v>63</v>
      </c>
    </row>
    <row r="20" spans="2:14" ht="15.75">
      <c r="B20" s="33">
        <f t="shared" si="0"/>
        <v>8</v>
      </c>
      <c r="C20" s="34">
        <v>10</v>
      </c>
      <c r="D20" s="73" t="s">
        <v>162</v>
      </c>
      <c r="E20" s="41" t="s">
        <v>163</v>
      </c>
      <c r="F20" s="37" t="s">
        <v>125</v>
      </c>
      <c r="G20" s="37" t="s">
        <v>208</v>
      </c>
      <c r="H20" s="42">
        <v>373</v>
      </c>
      <c r="I20" s="42">
        <v>58</v>
      </c>
      <c r="J20" s="42" t="s">
        <v>192</v>
      </c>
      <c r="K20" s="243">
        <f t="shared" si="1"/>
        <v>58</v>
      </c>
      <c r="L20" s="243">
        <f t="shared" si="2"/>
        <v>431</v>
      </c>
      <c r="M20" s="231">
        <f t="shared" si="3"/>
        <v>8</v>
      </c>
      <c r="N20" s="188">
        <f t="shared" si="4"/>
        <v>60</v>
      </c>
    </row>
    <row r="21" spans="2:14" ht="15.75">
      <c r="B21" s="33">
        <f t="shared" si="0"/>
        <v>9</v>
      </c>
      <c r="C21" s="204">
        <v>45</v>
      </c>
      <c r="D21" s="214" t="s">
        <v>117</v>
      </c>
      <c r="E21" s="215" t="s">
        <v>118</v>
      </c>
      <c r="F21" s="210" t="s">
        <v>119</v>
      </c>
      <c r="G21" s="37" t="s">
        <v>209</v>
      </c>
      <c r="H21" s="42">
        <v>330</v>
      </c>
      <c r="I21" s="42">
        <v>61</v>
      </c>
      <c r="J21" s="42" t="s">
        <v>192</v>
      </c>
      <c r="K21" s="243">
        <f t="shared" si="1"/>
        <v>61</v>
      </c>
      <c r="L21" s="243">
        <f t="shared" si="2"/>
        <v>391</v>
      </c>
      <c r="M21" s="231">
        <f t="shared" si="3"/>
        <v>9</v>
      </c>
      <c r="N21" s="188">
        <f t="shared" si="4"/>
        <v>54</v>
      </c>
    </row>
    <row r="22" spans="2:14" ht="15.75">
      <c r="B22" s="33">
        <f t="shared" si="0"/>
        <v>10</v>
      </c>
      <c r="C22" s="34">
        <v>7</v>
      </c>
      <c r="D22" s="40" t="s">
        <v>61</v>
      </c>
      <c r="E22" s="55">
        <v>3155</v>
      </c>
      <c r="F22" s="56" t="s">
        <v>51</v>
      </c>
      <c r="G22" s="37" t="s">
        <v>209</v>
      </c>
      <c r="H22" s="72">
        <v>300</v>
      </c>
      <c r="I22" s="72">
        <v>86</v>
      </c>
      <c r="J22" s="72" t="s">
        <v>192</v>
      </c>
      <c r="K22" s="243">
        <f t="shared" si="1"/>
        <v>86</v>
      </c>
      <c r="L22" s="243">
        <f t="shared" si="2"/>
        <v>386</v>
      </c>
      <c r="M22" s="231">
        <f t="shared" si="3"/>
        <v>10</v>
      </c>
      <c r="N22" s="188">
        <f t="shared" si="4"/>
        <v>53</v>
      </c>
    </row>
    <row r="23" spans="2:14" ht="15.75">
      <c r="B23" s="33">
        <f t="shared" si="0"/>
        <v>11</v>
      </c>
      <c r="C23" s="34">
        <v>9</v>
      </c>
      <c r="D23" s="40" t="s">
        <v>63</v>
      </c>
      <c r="E23" s="55">
        <v>3153</v>
      </c>
      <c r="F23" s="56" t="s">
        <v>51</v>
      </c>
      <c r="G23" s="37" t="s">
        <v>209</v>
      </c>
      <c r="H23" s="195">
        <v>302</v>
      </c>
      <c r="I23" s="42">
        <v>76</v>
      </c>
      <c r="J23" s="42" t="s">
        <v>192</v>
      </c>
      <c r="K23" s="243">
        <f t="shared" si="1"/>
        <v>76</v>
      </c>
      <c r="L23" s="243">
        <f t="shared" si="2"/>
        <v>378</v>
      </c>
      <c r="M23" s="231">
        <f t="shared" si="3"/>
        <v>11</v>
      </c>
      <c r="N23" s="188">
        <f t="shared" si="4"/>
        <v>51</v>
      </c>
    </row>
    <row r="24" spans="2:14" ht="15.75">
      <c r="B24" s="33">
        <f t="shared" si="0"/>
        <v>12</v>
      </c>
      <c r="C24" s="34">
        <v>28</v>
      </c>
      <c r="D24" s="40" t="s">
        <v>107</v>
      </c>
      <c r="E24" s="55" t="s">
        <v>108</v>
      </c>
      <c r="F24" s="56" t="s">
        <v>101</v>
      </c>
      <c r="G24" s="37" t="s">
        <v>210</v>
      </c>
      <c r="H24" s="195">
        <v>336</v>
      </c>
      <c r="I24" s="42">
        <v>38</v>
      </c>
      <c r="J24" s="42" t="s">
        <v>192</v>
      </c>
      <c r="K24" s="243">
        <f t="shared" si="1"/>
        <v>38</v>
      </c>
      <c r="L24" s="243">
        <f t="shared" si="2"/>
        <v>374</v>
      </c>
      <c r="M24" s="231">
        <f t="shared" si="3"/>
        <v>12</v>
      </c>
      <c r="N24" s="188">
        <f t="shared" si="4"/>
        <v>50</v>
      </c>
    </row>
    <row r="25" spans="2:14" ht="15.75">
      <c r="B25" s="33">
        <f t="shared" si="0"/>
        <v>13</v>
      </c>
      <c r="C25" s="34">
        <v>69</v>
      </c>
      <c r="D25" s="73" t="s">
        <v>149</v>
      </c>
      <c r="E25" s="41" t="s">
        <v>150</v>
      </c>
      <c r="F25" s="37" t="s">
        <v>125</v>
      </c>
      <c r="G25" s="244" t="s">
        <v>206</v>
      </c>
      <c r="H25" s="42">
        <v>296</v>
      </c>
      <c r="I25" s="42">
        <v>38</v>
      </c>
      <c r="J25" s="42" t="s">
        <v>192</v>
      </c>
      <c r="K25" s="243">
        <f t="shared" si="1"/>
        <v>38</v>
      </c>
      <c r="L25" s="243">
        <f t="shared" si="2"/>
        <v>334</v>
      </c>
      <c r="M25" s="231">
        <f t="shared" si="3"/>
        <v>13</v>
      </c>
      <c r="N25" s="188">
        <f t="shared" si="4"/>
        <v>45</v>
      </c>
    </row>
    <row r="26" spans="2:14" ht="15.75">
      <c r="B26" s="33">
        <f t="shared" si="0"/>
        <v>14</v>
      </c>
      <c r="C26" s="34">
        <v>70</v>
      </c>
      <c r="D26" s="73" t="s">
        <v>152</v>
      </c>
      <c r="E26" s="41" t="s">
        <v>153</v>
      </c>
      <c r="F26" s="37" t="s">
        <v>125</v>
      </c>
      <c r="G26" s="37" t="s">
        <v>211</v>
      </c>
      <c r="H26" s="42">
        <v>260</v>
      </c>
      <c r="I26" s="42">
        <v>58</v>
      </c>
      <c r="J26" s="42"/>
      <c r="K26" s="243">
        <f t="shared" si="1"/>
        <v>58</v>
      </c>
      <c r="L26" s="243">
        <f t="shared" si="2"/>
        <v>318</v>
      </c>
      <c r="M26" s="231">
        <f t="shared" si="3"/>
        <v>14</v>
      </c>
      <c r="N26" s="188">
        <f t="shared" si="4"/>
        <v>42</v>
      </c>
    </row>
    <row r="27" spans="2:14" ht="15.75">
      <c r="B27" s="33">
        <f t="shared" si="0"/>
        <v>15</v>
      </c>
      <c r="C27" s="34">
        <v>66</v>
      </c>
      <c r="D27" s="76" t="s">
        <v>167</v>
      </c>
      <c r="E27" s="41" t="s">
        <v>168</v>
      </c>
      <c r="F27" s="37" t="s">
        <v>125</v>
      </c>
      <c r="G27" s="244" t="s">
        <v>206</v>
      </c>
      <c r="H27" s="42">
        <v>294</v>
      </c>
      <c r="I27" s="42" t="s">
        <v>212</v>
      </c>
      <c r="J27" s="42" t="s">
        <v>192</v>
      </c>
      <c r="K27" s="243">
        <f t="shared" si="1"/>
        <v>0</v>
      </c>
      <c r="L27" s="243">
        <v>294</v>
      </c>
      <c r="M27" s="231">
        <f t="shared" si="3"/>
        <v>15</v>
      </c>
      <c r="N27" s="188">
        <f t="shared" si="4"/>
        <v>39</v>
      </c>
    </row>
    <row r="28" spans="2:14" ht="15.75">
      <c r="B28" s="33">
        <f t="shared" si="0"/>
        <v>16</v>
      </c>
      <c r="C28" s="34">
        <v>33</v>
      </c>
      <c r="D28" s="76" t="s">
        <v>82</v>
      </c>
      <c r="E28" s="55" t="s">
        <v>83</v>
      </c>
      <c r="F28" s="37" t="s">
        <v>84</v>
      </c>
      <c r="G28" s="37" t="s">
        <v>213</v>
      </c>
      <c r="H28" s="191">
        <v>352</v>
      </c>
      <c r="I28" s="191" t="s">
        <v>214</v>
      </c>
      <c r="J28" s="191" t="s">
        <v>214</v>
      </c>
      <c r="K28" s="243">
        <f t="shared" si="1"/>
        <v>0</v>
      </c>
      <c r="L28" s="243">
        <f>IF(K28&gt;0,SUM(H28,K28),0)</f>
        <v>0</v>
      </c>
      <c r="M28" s="231">
        <f t="shared" si="3"/>
        <v>16</v>
      </c>
      <c r="N28" s="188">
        <v>0</v>
      </c>
    </row>
    <row r="29" spans="2:14" ht="15.75">
      <c r="B29" s="33">
        <f t="shared" si="0"/>
        <v>17</v>
      </c>
      <c r="C29" s="34">
        <v>36</v>
      </c>
      <c r="D29" s="40" t="s">
        <v>91</v>
      </c>
      <c r="E29" s="55" t="s">
        <v>92</v>
      </c>
      <c r="F29" s="37" t="s">
        <v>51</v>
      </c>
      <c r="G29" s="37" t="s">
        <v>215</v>
      </c>
      <c r="H29" s="94">
        <v>362</v>
      </c>
      <c r="I29" s="94" t="s">
        <v>212</v>
      </c>
      <c r="J29" s="94" t="s">
        <v>214</v>
      </c>
      <c r="K29" s="243">
        <f t="shared" si="1"/>
        <v>0</v>
      </c>
      <c r="L29" s="243">
        <v>0</v>
      </c>
      <c r="M29" s="231">
        <f t="shared" si="3"/>
        <v>16</v>
      </c>
      <c r="N29" s="188">
        <v>0</v>
      </c>
    </row>
    <row r="30" spans="2:14" ht="15.75">
      <c r="B30" s="33">
        <f t="shared" si="0"/>
        <v>18</v>
      </c>
      <c r="C30" s="34">
        <v>5</v>
      </c>
      <c r="D30" s="73" t="s">
        <v>138</v>
      </c>
      <c r="E30" s="41" t="s">
        <v>139</v>
      </c>
      <c r="F30" s="56" t="s">
        <v>101</v>
      </c>
      <c r="G30" s="37" t="s">
        <v>216</v>
      </c>
      <c r="H30" s="94">
        <v>458</v>
      </c>
      <c r="I30" s="94" t="s">
        <v>214</v>
      </c>
      <c r="J30" s="94" t="s">
        <v>192</v>
      </c>
      <c r="K30" s="243">
        <f t="shared" si="1"/>
        <v>0</v>
      </c>
      <c r="L30" s="243">
        <f>IF(K30&gt;0,SUM(H30,K30),0)</f>
        <v>0</v>
      </c>
      <c r="M30" s="245">
        <f t="shared" si="3"/>
        <v>16</v>
      </c>
      <c r="N30" s="188">
        <v>0</v>
      </c>
    </row>
    <row r="31" spans="2:14" ht="16.5" thickBot="1">
      <c r="B31" s="45">
        <f t="shared" si="0"/>
        <v>19</v>
      </c>
      <c r="C31" s="46">
        <v>67</v>
      </c>
      <c r="D31" s="137" t="s">
        <v>154</v>
      </c>
      <c r="E31" s="67" t="s">
        <v>155</v>
      </c>
      <c r="F31" s="68" t="s">
        <v>125</v>
      </c>
      <c r="G31" s="68" t="s">
        <v>217</v>
      </c>
      <c r="H31" s="50">
        <v>326</v>
      </c>
      <c r="I31" s="50" t="s">
        <v>214</v>
      </c>
      <c r="J31" s="50" t="s">
        <v>192</v>
      </c>
      <c r="K31" s="246">
        <f t="shared" si="1"/>
        <v>0</v>
      </c>
      <c r="L31" s="246">
        <f>IF(K31&gt;0,SUM(H31,K31),0)</f>
        <v>0</v>
      </c>
      <c r="M31" s="241">
        <f t="shared" si="3"/>
        <v>16</v>
      </c>
      <c r="N31" s="228">
        <v>0</v>
      </c>
    </row>
    <row r="32" spans="11:13" ht="12.75">
      <c r="K32" s="247"/>
      <c r="L32" s="247"/>
      <c r="M32" s="247"/>
    </row>
    <row r="33" spans="11:13" ht="12.75">
      <c r="K33" s="247"/>
      <c r="L33" s="247"/>
      <c r="M33" s="247"/>
    </row>
    <row r="34" spans="2:13" ht="15.75">
      <c r="B34" s="16" t="s">
        <v>218</v>
      </c>
      <c r="C34" s="16"/>
      <c r="D34" s="16"/>
      <c r="E34" s="16"/>
      <c r="F34" s="16"/>
      <c r="H34" s="16"/>
      <c r="I34" s="7"/>
      <c r="J34" s="6" t="s">
        <v>172</v>
      </c>
      <c r="K34" s="247"/>
      <c r="L34" s="247"/>
      <c r="M34" s="247"/>
    </row>
    <row r="35" spans="2:10" ht="15.75">
      <c r="B35" s="147"/>
      <c r="C35" s="1"/>
      <c r="J35" s="6"/>
    </row>
    <row r="36" spans="2:13" ht="15.75">
      <c r="B36" s="147"/>
      <c r="C36" s="7" t="s">
        <v>219</v>
      </c>
      <c r="D36" s="7"/>
      <c r="E36" s="7"/>
      <c r="F36" s="7"/>
      <c r="H36" s="9" t="s">
        <v>174</v>
      </c>
      <c r="J36" s="154"/>
      <c r="K36" s="154"/>
      <c r="L36" s="44"/>
      <c r="M36" s="1"/>
    </row>
    <row r="37" spans="2:13" ht="15.75">
      <c r="B37" s="147"/>
      <c r="C37" s="1"/>
      <c r="I37" s="6"/>
      <c r="L37" s="44"/>
      <c r="M37" s="1"/>
    </row>
    <row r="38" spans="2:13" ht="15.75">
      <c r="B38" s="147"/>
      <c r="C38" s="7" t="s">
        <v>220</v>
      </c>
      <c r="D38" s="7"/>
      <c r="E38" s="7"/>
      <c r="F38" s="7"/>
      <c r="H38" s="9" t="s">
        <v>176</v>
      </c>
      <c r="I38" s="9"/>
      <c r="J38" s="9"/>
      <c r="K38" s="9"/>
      <c r="L38" s="9"/>
      <c r="M38" s="9"/>
    </row>
    <row r="39" spans="2:13" ht="15.75">
      <c r="B39" s="159"/>
      <c r="C39" s="160"/>
      <c r="D39" s="6"/>
      <c r="E39" s="6"/>
      <c r="F39" s="161"/>
      <c r="H39" s="153"/>
      <c r="I39" s="6"/>
      <c r="L39" s="44"/>
      <c r="M39" s="1"/>
    </row>
    <row r="40" spans="2:13" ht="15.75">
      <c r="B40" s="16" t="s">
        <v>249</v>
      </c>
      <c r="C40" s="16"/>
      <c r="D40" s="16"/>
      <c r="E40" s="16"/>
      <c r="F40" s="16"/>
      <c r="H40" s="7" t="s">
        <v>177</v>
      </c>
      <c r="I40" s="7"/>
      <c r="J40" s="7"/>
      <c r="K40" s="7"/>
      <c r="L40" s="7"/>
      <c r="M40" s="7"/>
    </row>
    <row r="41" spans="2:13" ht="15.75">
      <c r="B41" s="151"/>
      <c r="C41" s="152"/>
      <c r="D41" s="9"/>
      <c r="E41" s="9"/>
      <c r="F41" s="153"/>
      <c r="K41" s="247"/>
      <c r="L41" s="247"/>
      <c r="M41" s="247"/>
    </row>
    <row r="42" spans="2:13" ht="15.75">
      <c r="B42" s="7" t="s">
        <v>221</v>
      </c>
      <c r="C42" s="7"/>
      <c r="D42" s="7"/>
      <c r="E42" s="7"/>
      <c r="F42" s="7"/>
      <c r="H42" s="16"/>
      <c r="K42" s="247"/>
      <c r="L42" s="247"/>
      <c r="M42" s="247"/>
    </row>
    <row r="43" spans="2:13" ht="15.75">
      <c r="B43" s="155"/>
      <c r="C43" s="156"/>
      <c r="D43" s="157"/>
      <c r="E43" s="157"/>
      <c r="F43" s="158"/>
      <c r="K43" s="247"/>
      <c r="L43" s="247"/>
      <c r="M43" s="247"/>
    </row>
    <row r="44" spans="2:13" ht="15.75">
      <c r="B44" s="16" t="s">
        <v>222</v>
      </c>
      <c r="C44" s="16"/>
      <c r="D44" s="16"/>
      <c r="E44" s="16"/>
      <c r="F44" s="16"/>
      <c r="H44" s="16"/>
      <c r="K44" s="247"/>
      <c r="L44" s="247"/>
      <c r="M44" s="247"/>
    </row>
    <row r="45" spans="11:13" ht="12.75">
      <c r="K45" s="247"/>
      <c r="L45" s="247"/>
      <c r="M45" s="247"/>
    </row>
    <row r="46" spans="11:13" ht="12.75">
      <c r="K46" s="247"/>
      <c r="L46" s="247"/>
      <c r="M46" s="247"/>
    </row>
    <row r="47" spans="11:13" ht="12.75">
      <c r="K47" s="247"/>
      <c r="L47" s="247"/>
      <c r="M47" s="247"/>
    </row>
    <row r="48" spans="11:13" ht="12.75">
      <c r="K48" s="247"/>
      <c r="L48" s="247"/>
      <c r="M48" s="247"/>
    </row>
    <row r="49" spans="11:13" ht="12.75">
      <c r="K49" s="247"/>
      <c r="L49" s="247"/>
      <c r="M49" s="247"/>
    </row>
    <row r="50" spans="11:13" ht="12.75">
      <c r="K50" s="247"/>
      <c r="L50" s="247"/>
      <c r="M50" s="247"/>
    </row>
    <row r="51" spans="11:13" ht="12.75">
      <c r="K51" s="247"/>
      <c r="L51" s="247"/>
      <c r="M51" s="247"/>
    </row>
    <row r="52" spans="11:13" ht="12.75">
      <c r="K52" s="247"/>
      <c r="L52" s="247"/>
      <c r="M52" s="247"/>
    </row>
    <row r="53" spans="11:13" ht="12.75">
      <c r="K53" s="247"/>
      <c r="L53" s="247"/>
      <c r="M53" s="247"/>
    </row>
    <row r="54" spans="11:13" ht="12.75">
      <c r="K54" s="247"/>
      <c r="L54" s="247"/>
      <c r="M54" s="247"/>
    </row>
    <row r="55" spans="11:13" ht="12.75">
      <c r="K55" s="247"/>
      <c r="L55" s="247"/>
      <c r="M55" s="247"/>
    </row>
    <row r="56" spans="11:13" ht="12.75">
      <c r="K56" s="247"/>
      <c r="L56" s="247"/>
      <c r="M56" s="247"/>
    </row>
    <row r="57" spans="11:13" ht="12.75">
      <c r="K57" s="247"/>
      <c r="L57" s="247"/>
      <c r="M57" s="247"/>
    </row>
    <row r="58" spans="11:13" ht="12.75">
      <c r="K58" s="247"/>
      <c r="L58" s="247"/>
      <c r="M58" s="247"/>
    </row>
    <row r="59" spans="11:13" ht="12.75">
      <c r="K59" s="247"/>
      <c r="L59" s="247"/>
      <c r="M59" s="247"/>
    </row>
    <row r="60" spans="11:13" ht="12.75">
      <c r="K60" s="247"/>
      <c r="L60" s="247"/>
      <c r="M60" s="247"/>
    </row>
    <row r="61" spans="11:13" ht="12.75">
      <c r="K61" s="247"/>
      <c r="L61" s="247"/>
      <c r="M61" s="247"/>
    </row>
    <row r="62" ht="12.75">
      <c r="L62" s="44"/>
    </row>
    <row r="63" ht="12.75">
      <c r="L63" s="44"/>
    </row>
    <row r="64" ht="12.75">
      <c r="L64" s="44"/>
    </row>
    <row r="65" ht="12.75">
      <c r="L65" s="44"/>
    </row>
    <row r="66" ht="15.75">
      <c r="L66" s="9"/>
    </row>
    <row r="67" ht="12.75">
      <c r="L67" s="44"/>
    </row>
    <row r="68" ht="12.75">
      <c r="L68" s="44"/>
    </row>
  </sheetData>
  <sheetProtection/>
  <mergeCells count="24">
    <mergeCell ref="N11:N12"/>
    <mergeCell ref="G11:G12"/>
    <mergeCell ref="H11:H12"/>
    <mergeCell ref="I11:J11"/>
    <mergeCell ref="K11:K12"/>
    <mergeCell ref="L11:L12"/>
    <mergeCell ref="M11:M12"/>
    <mergeCell ref="J5:M5"/>
    <mergeCell ref="D6:I6"/>
    <mergeCell ref="J6:M6"/>
    <mergeCell ref="D7:I7"/>
    <mergeCell ref="B9:M9"/>
    <mergeCell ref="B11:B12"/>
    <mergeCell ref="C11:C12"/>
    <mergeCell ref="D11:D12"/>
    <mergeCell ref="E11:E12"/>
    <mergeCell ref="F11:F12"/>
    <mergeCell ref="D1:I1"/>
    <mergeCell ref="J1:L1"/>
    <mergeCell ref="D2:I2"/>
    <mergeCell ref="J2:L2"/>
    <mergeCell ref="D3:I3"/>
    <mergeCell ref="D4:I4"/>
    <mergeCell ref="J4:L4"/>
  </mergeCells>
  <printOptions/>
  <pageMargins left="1.7322834645669292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SheetLayoutView="100" zoomScalePageLayoutView="0" workbookViewId="0" topLeftCell="A14">
      <selection activeCell="B9" sqref="B9:M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9.421875" style="1" customWidth="1"/>
    <col min="5" max="5" width="9.28125" style="1" customWidth="1"/>
    <col min="6" max="6" width="10.140625" style="1" customWidth="1"/>
    <col min="7" max="9" width="5.7109375" style="1" customWidth="1"/>
    <col min="10" max="10" width="9.8515625" style="1" customWidth="1"/>
    <col min="11" max="12" width="7.8515625" style="1" customWidth="1"/>
    <col min="13" max="13" width="7.8515625" style="44" customWidth="1"/>
    <col min="14" max="14" width="7.8515625" style="1" customWidth="1"/>
    <col min="15" max="15" width="2.14062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195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223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252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197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  <c r="O8" s="10"/>
    </row>
    <row r="9" spans="1:15" ht="52.5" customHeight="1">
      <c r="A9" s="10"/>
      <c r="B9" s="427" t="s">
        <v>224</v>
      </c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12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2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98" t="s">
        <v>186</v>
      </c>
      <c r="H11" s="398"/>
      <c r="I11" s="398"/>
      <c r="J11" s="428" t="s">
        <v>225</v>
      </c>
      <c r="K11" s="423" t="s">
        <v>226</v>
      </c>
      <c r="L11" s="425" t="s">
        <v>188</v>
      </c>
      <c r="M11" s="409" t="s">
        <v>189</v>
      </c>
      <c r="N11" s="430" t="s">
        <v>190</v>
      </c>
    </row>
    <row r="12" spans="2:14" ht="23.25" customHeight="1" thickBot="1">
      <c r="B12" s="395"/>
      <c r="C12" s="397"/>
      <c r="D12" s="399"/>
      <c r="E12" s="401"/>
      <c r="F12" s="385"/>
      <c r="G12" s="22">
        <v>1</v>
      </c>
      <c r="H12" s="22">
        <v>2</v>
      </c>
      <c r="I12" s="22">
        <v>3</v>
      </c>
      <c r="J12" s="429"/>
      <c r="K12" s="424"/>
      <c r="L12" s="426"/>
      <c r="M12" s="410"/>
      <c r="N12" s="431"/>
    </row>
    <row r="13" spans="2:14" ht="15.75">
      <c r="B13" s="24">
        <f>B12+1</f>
        <v>1</v>
      </c>
      <c r="C13" s="249">
        <v>22</v>
      </c>
      <c r="D13" s="250" t="s">
        <v>97</v>
      </c>
      <c r="E13" s="251" t="s">
        <v>98</v>
      </c>
      <c r="F13" s="252" t="s">
        <v>51</v>
      </c>
      <c r="G13" s="29">
        <v>1000</v>
      </c>
      <c r="H13" s="29">
        <v>1000</v>
      </c>
      <c r="I13" s="29">
        <v>1000</v>
      </c>
      <c r="J13" s="253">
        <f aca="true" t="shared" si="0" ref="J13:J31">SUM(G13:I13)</f>
        <v>3000</v>
      </c>
      <c r="K13" s="254">
        <v>1000</v>
      </c>
      <c r="L13" s="255">
        <f aca="true" t="shared" si="1" ref="L13:L31">SUM(J13:K13)</f>
        <v>4000</v>
      </c>
      <c r="M13" s="256">
        <f aca="true" t="shared" si="2" ref="M13:M31">RANK(L13,L$13:L$31)</f>
        <v>1</v>
      </c>
      <c r="N13" s="257">
        <f aca="true" t="shared" si="3" ref="N13:N27">INT(((L13/$L$13)+((LOG(15)-LOG(M13))/10))*100)</f>
        <v>111</v>
      </c>
    </row>
    <row r="14" spans="2:14" ht="15.75">
      <c r="B14" s="33">
        <f aca="true" t="shared" si="4" ref="B14:B31">B13+1</f>
        <v>2</v>
      </c>
      <c r="C14" s="204">
        <v>1</v>
      </c>
      <c r="D14" s="214" t="s">
        <v>49</v>
      </c>
      <c r="E14" s="215" t="s">
        <v>50</v>
      </c>
      <c r="F14" s="210" t="s">
        <v>51</v>
      </c>
      <c r="G14" s="42">
        <v>1000</v>
      </c>
      <c r="H14" s="42">
        <v>973</v>
      </c>
      <c r="I14" s="42">
        <v>993</v>
      </c>
      <c r="J14" s="258">
        <f t="shared" si="0"/>
        <v>2966</v>
      </c>
      <c r="K14" s="191">
        <v>980</v>
      </c>
      <c r="L14" s="243">
        <f t="shared" si="1"/>
        <v>3946</v>
      </c>
      <c r="M14" s="194">
        <f t="shared" si="2"/>
        <v>2</v>
      </c>
      <c r="N14" s="259">
        <f t="shared" si="3"/>
        <v>107</v>
      </c>
    </row>
    <row r="15" spans="2:14" ht="15.75">
      <c r="B15" s="33">
        <f t="shared" si="4"/>
        <v>3</v>
      </c>
      <c r="C15" s="204">
        <v>167</v>
      </c>
      <c r="D15" s="214" t="s">
        <v>144</v>
      </c>
      <c r="E15" s="215" t="s">
        <v>145</v>
      </c>
      <c r="F15" s="210" t="s">
        <v>51</v>
      </c>
      <c r="G15" s="42">
        <v>984</v>
      </c>
      <c r="H15" s="42">
        <v>976</v>
      </c>
      <c r="I15" s="42">
        <v>1000</v>
      </c>
      <c r="J15" s="258">
        <f t="shared" si="0"/>
        <v>2960</v>
      </c>
      <c r="K15" s="191">
        <v>952</v>
      </c>
      <c r="L15" s="243">
        <f t="shared" si="1"/>
        <v>3912</v>
      </c>
      <c r="M15" s="194">
        <f t="shared" si="2"/>
        <v>3</v>
      </c>
      <c r="N15" s="259">
        <f t="shared" si="3"/>
        <v>104</v>
      </c>
    </row>
    <row r="16" spans="2:14" ht="15.75">
      <c r="B16" s="33">
        <f t="shared" si="4"/>
        <v>4</v>
      </c>
      <c r="C16" s="204">
        <v>29</v>
      </c>
      <c r="D16" s="260" t="s">
        <v>109</v>
      </c>
      <c r="E16" s="206" t="s">
        <v>110</v>
      </c>
      <c r="F16" s="261" t="s">
        <v>101</v>
      </c>
      <c r="G16" s="42">
        <v>1000</v>
      </c>
      <c r="H16" s="42">
        <v>1000</v>
      </c>
      <c r="I16" s="42">
        <v>924</v>
      </c>
      <c r="J16" s="258">
        <f t="shared" si="0"/>
        <v>2924</v>
      </c>
      <c r="K16" s="191">
        <v>723</v>
      </c>
      <c r="L16" s="243">
        <f t="shared" si="1"/>
        <v>3647</v>
      </c>
      <c r="M16" s="194">
        <f t="shared" si="2"/>
        <v>4</v>
      </c>
      <c r="N16" s="259">
        <f t="shared" si="3"/>
        <v>96</v>
      </c>
    </row>
    <row r="17" spans="2:14" ht="15.75">
      <c r="B17" s="33">
        <f t="shared" si="4"/>
        <v>5</v>
      </c>
      <c r="C17" s="204">
        <v>28</v>
      </c>
      <c r="D17" s="260" t="s">
        <v>107</v>
      </c>
      <c r="E17" s="206" t="s">
        <v>108</v>
      </c>
      <c r="F17" s="261" t="s">
        <v>101</v>
      </c>
      <c r="G17" s="42">
        <v>956</v>
      </c>
      <c r="H17" s="42">
        <v>931</v>
      </c>
      <c r="I17" s="42">
        <v>991</v>
      </c>
      <c r="J17" s="258">
        <f t="shared" si="0"/>
        <v>2878</v>
      </c>
      <c r="K17" s="191">
        <v>0</v>
      </c>
      <c r="L17" s="243">
        <f t="shared" si="1"/>
        <v>2878</v>
      </c>
      <c r="M17" s="194">
        <f t="shared" si="2"/>
        <v>5</v>
      </c>
      <c r="N17" s="259">
        <f t="shared" si="3"/>
        <v>76</v>
      </c>
    </row>
    <row r="18" spans="2:14" ht="15.75">
      <c r="B18" s="33">
        <f t="shared" si="4"/>
        <v>6</v>
      </c>
      <c r="C18" s="204">
        <v>3</v>
      </c>
      <c r="D18" s="260" t="s">
        <v>55</v>
      </c>
      <c r="E18" s="215" t="s">
        <v>56</v>
      </c>
      <c r="F18" s="210" t="s">
        <v>51</v>
      </c>
      <c r="G18" s="42">
        <v>969</v>
      </c>
      <c r="H18" s="42">
        <v>895</v>
      </c>
      <c r="I18" s="42">
        <v>1000</v>
      </c>
      <c r="J18" s="258">
        <f t="shared" si="0"/>
        <v>2864</v>
      </c>
      <c r="K18" s="191"/>
      <c r="L18" s="243">
        <f t="shared" si="1"/>
        <v>2864</v>
      </c>
      <c r="M18" s="194">
        <f t="shared" si="2"/>
        <v>6</v>
      </c>
      <c r="N18" s="259">
        <f t="shared" si="3"/>
        <v>75</v>
      </c>
    </row>
    <row r="19" spans="2:14" ht="15.75">
      <c r="B19" s="33">
        <f t="shared" si="4"/>
        <v>7</v>
      </c>
      <c r="C19" s="204">
        <v>32</v>
      </c>
      <c r="D19" s="205" t="s">
        <v>115</v>
      </c>
      <c r="E19" s="206" t="s">
        <v>116</v>
      </c>
      <c r="F19" s="261" t="s">
        <v>101</v>
      </c>
      <c r="G19" s="42">
        <v>983</v>
      </c>
      <c r="H19" s="42">
        <v>860</v>
      </c>
      <c r="I19" s="42">
        <v>922</v>
      </c>
      <c r="J19" s="258">
        <f t="shared" si="0"/>
        <v>2765</v>
      </c>
      <c r="K19" s="191"/>
      <c r="L19" s="243">
        <f t="shared" si="1"/>
        <v>2765</v>
      </c>
      <c r="M19" s="194">
        <f t="shared" si="2"/>
        <v>7</v>
      </c>
      <c r="N19" s="259">
        <f t="shared" si="3"/>
        <v>72</v>
      </c>
    </row>
    <row r="20" spans="2:14" ht="15.75">
      <c r="B20" s="33">
        <f t="shared" si="4"/>
        <v>8</v>
      </c>
      <c r="C20" s="204">
        <v>21</v>
      </c>
      <c r="D20" s="260" t="s">
        <v>95</v>
      </c>
      <c r="E20" s="206" t="s">
        <v>96</v>
      </c>
      <c r="F20" s="261" t="s">
        <v>51</v>
      </c>
      <c r="G20" s="42">
        <v>822</v>
      </c>
      <c r="H20" s="42">
        <v>1000</v>
      </c>
      <c r="I20" s="42">
        <v>872</v>
      </c>
      <c r="J20" s="258">
        <f t="shared" si="0"/>
        <v>2694</v>
      </c>
      <c r="K20" s="191"/>
      <c r="L20" s="243">
        <f t="shared" si="1"/>
        <v>2694</v>
      </c>
      <c r="M20" s="194">
        <f t="shared" si="2"/>
        <v>8</v>
      </c>
      <c r="N20" s="259">
        <f t="shared" si="3"/>
        <v>70</v>
      </c>
    </row>
    <row r="21" spans="2:14" ht="15.75">
      <c r="B21" s="33">
        <f t="shared" si="4"/>
        <v>9</v>
      </c>
      <c r="C21" s="204">
        <v>218</v>
      </c>
      <c r="D21" s="205" t="s">
        <v>123</v>
      </c>
      <c r="E21" s="206" t="s">
        <v>124</v>
      </c>
      <c r="F21" s="212" t="s">
        <v>125</v>
      </c>
      <c r="G21" s="42">
        <v>957</v>
      </c>
      <c r="H21" s="42">
        <v>786</v>
      </c>
      <c r="I21" s="42">
        <v>925</v>
      </c>
      <c r="J21" s="258">
        <f t="shared" si="0"/>
        <v>2668</v>
      </c>
      <c r="K21" s="191"/>
      <c r="L21" s="243">
        <f t="shared" si="1"/>
        <v>2668</v>
      </c>
      <c r="M21" s="194">
        <f t="shared" si="2"/>
        <v>9</v>
      </c>
      <c r="N21" s="259">
        <f t="shared" si="3"/>
        <v>68</v>
      </c>
    </row>
    <row r="22" spans="2:14" ht="15.75">
      <c r="B22" s="33">
        <f t="shared" si="4"/>
        <v>10</v>
      </c>
      <c r="C22" s="204">
        <v>15</v>
      </c>
      <c r="D22" s="214" t="s">
        <v>141</v>
      </c>
      <c r="E22" s="215" t="s">
        <v>142</v>
      </c>
      <c r="F22" s="210" t="s">
        <v>143</v>
      </c>
      <c r="G22" s="42">
        <v>855</v>
      </c>
      <c r="H22" s="42">
        <v>788</v>
      </c>
      <c r="I22" s="42">
        <v>968</v>
      </c>
      <c r="J22" s="258">
        <f t="shared" si="0"/>
        <v>2611</v>
      </c>
      <c r="K22" s="191"/>
      <c r="L22" s="243">
        <f t="shared" si="1"/>
        <v>2611</v>
      </c>
      <c r="M22" s="194">
        <f t="shared" si="2"/>
        <v>10</v>
      </c>
      <c r="N22" s="259">
        <f t="shared" si="3"/>
        <v>67</v>
      </c>
    </row>
    <row r="23" spans="2:14" ht="15.75">
      <c r="B23" s="33">
        <f t="shared" si="4"/>
        <v>11</v>
      </c>
      <c r="C23" s="204">
        <v>39</v>
      </c>
      <c r="D23" s="260" t="s">
        <v>78</v>
      </c>
      <c r="E23" s="206" t="s">
        <v>79</v>
      </c>
      <c r="F23" s="210" t="s">
        <v>68</v>
      </c>
      <c r="G23" s="42">
        <v>776</v>
      </c>
      <c r="H23" s="42">
        <v>776</v>
      </c>
      <c r="I23" s="42">
        <v>1000</v>
      </c>
      <c r="J23" s="258">
        <f t="shared" si="0"/>
        <v>2552</v>
      </c>
      <c r="K23" s="191"/>
      <c r="L23" s="243">
        <f t="shared" si="1"/>
        <v>2552</v>
      </c>
      <c r="M23" s="194">
        <f t="shared" si="2"/>
        <v>11</v>
      </c>
      <c r="N23" s="259">
        <f t="shared" si="3"/>
        <v>65</v>
      </c>
    </row>
    <row r="24" spans="2:14" ht="15.75">
      <c r="B24" s="33">
        <f t="shared" si="4"/>
        <v>12</v>
      </c>
      <c r="C24" s="204">
        <v>25</v>
      </c>
      <c r="D24" s="260" t="s">
        <v>99</v>
      </c>
      <c r="E24" s="206" t="s">
        <v>100</v>
      </c>
      <c r="F24" s="261" t="s">
        <v>101</v>
      </c>
      <c r="G24" s="42">
        <v>769</v>
      </c>
      <c r="H24" s="42">
        <v>786</v>
      </c>
      <c r="I24" s="42">
        <v>757</v>
      </c>
      <c r="J24" s="258">
        <f t="shared" si="0"/>
        <v>2312</v>
      </c>
      <c r="K24" s="191"/>
      <c r="L24" s="243">
        <f t="shared" si="1"/>
        <v>2312</v>
      </c>
      <c r="M24" s="194">
        <f t="shared" si="2"/>
        <v>12</v>
      </c>
      <c r="N24" s="259">
        <f t="shared" si="3"/>
        <v>58</v>
      </c>
    </row>
    <row r="25" spans="2:14" ht="15.75">
      <c r="B25" s="33">
        <f t="shared" si="4"/>
        <v>13</v>
      </c>
      <c r="C25" s="204">
        <v>7</v>
      </c>
      <c r="D25" s="260" t="s">
        <v>61</v>
      </c>
      <c r="E25" s="206">
        <v>3155</v>
      </c>
      <c r="F25" s="261" t="s">
        <v>51</v>
      </c>
      <c r="G25" s="72">
        <v>416</v>
      </c>
      <c r="H25" s="72">
        <v>693</v>
      </c>
      <c r="I25" s="72">
        <v>547</v>
      </c>
      <c r="J25" s="258">
        <f t="shared" si="0"/>
        <v>1656</v>
      </c>
      <c r="K25" s="191"/>
      <c r="L25" s="243">
        <f t="shared" si="1"/>
        <v>1656</v>
      </c>
      <c r="M25" s="194">
        <f t="shared" si="2"/>
        <v>13</v>
      </c>
      <c r="N25" s="259">
        <f t="shared" si="3"/>
        <v>42</v>
      </c>
    </row>
    <row r="26" spans="2:14" ht="15.75">
      <c r="B26" s="33">
        <f t="shared" si="4"/>
        <v>14</v>
      </c>
      <c r="C26" s="204">
        <v>6</v>
      </c>
      <c r="D26" s="260" t="s">
        <v>59</v>
      </c>
      <c r="E26" s="206">
        <v>3156</v>
      </c>
      <c r="F26" s="261" t="s">
        <v>51</v>
      </c>
      <c r="G26" s="42">
        <v>482</v>
      </c>
      <c r="H26" s="42">
        <v>376</v>
      </c>
      <c r="I26" s="42">
        <v>555</v>
      </c>
      <c r="J26" s="258">
        <f t="shared" si="0"/>
        <v>1413</v>
      </c>
      <c r="K26" s="191"/>
      <c r="L26" s="243">
        <f t="shared" si="1"/>
        <v>1413</v>
      </c>
      <c r="M26" s="194">
        <f t="shared" si="2"/>
        <v>14</v>
      </c>
      <c r="N26" s="259">
        <f t="shared" si="3"/>
        <v>35</v>
      </c>
    </row>
    <row r="27" spans="2:14" ht="15.75">
      <c r="B27" s="33">
        <f t="shared" si="4"/>
        <v>15</v>
      </c>
      <c r="C27" s="204">
        <v>9</v>
      </c>
      <c r="D27" s="260" t="s">
        <v>63</v>
      </c>
      <c r="E27" s="206">
        <v>3153</v>
      </c>
      <c r="F27" s="261" t="s">
        <v>51</v>
      </c>
      <c r="G27" s="191">
        <v>258</v>
      </c>
      <c r="H27" s="42">
        <v>0</v>
      </c>
      <c r="I27" s="42">
        <v>242</v>
      </c>
      <c r="J27" s="258">
        <f t="shared" si="0"/>
        <v>500</v>
      </c>
      <c r="K27" s="191"/>
      <c r="L27" s="243">
        <f t="shared" si="1"/>
        <v>500</v>
      </c>
      <c r="M27" s="194">
        <f t="shared" si="2"/>
        <v>15</v>
      </c>
      <c r="N27" s="259">
        <f t="shared" si="3"/>
        <v>12</v>
      </c>
    </row>
    <row r="28" spans="2:14" ht="15.75">
      <c r="B28" s="33">
        <f t="shared" si="4"/>
        <v>16</v>
      </c>
      <c r="C28" s="204">
        <v>30</v>
      </c>
      <c r="D28" s="260" t="s">
        <v>111</v>
      </c>
      <c r="E28" s="206" t="s">
        <v>112</v>
      </c>
      <c r="F28" s="261" t="s">
        <v>101</v>
      </c>
      <c r="G28" s="42">
        <v>0</v>
      </c>
      <c r="H28" s="42">
        <v>0</v>
      </c>
      <c r="I28" s="42">
        <v>0</v>
      </c>
      <c r="J28" s="258">
        <f>SUM(G28:I28)</f>
        <v>0</v>
      </c>
      <c r="K28" s="191"/>
      <c r="L28" s="243">
        <f>SUM(J28:K28)</f>
        <v>0</v>
      </c>
      <c r="M28" s="194">
        <f t="shared" si="2"/>
        <v>16</v>
      </c>
      <c r="N28" s="259">
        <v>0</v>
      </c>
    </row>
    <row r="29" spans="2:14" ht="15.75">
      <c r="B29" s="33">
        <f t="shared" si="4"/>
        <v>17</v>
      </c>
      <c r="C29" s="204">
        <v>31</v>
      </c>
      <c r="D29" s="260" t="s">
        <v>113</v>
      </c>
      <c r="E29" s="206" t="s">
        <v>114</v>
      </c>
      <c r="F29" s="261" t="s">
        <v>101</v>
      </c>
      <c r="G29" s="42">
        <v>0</v>
      </c>
      <c r="H29" s="42">
        <v>0</v>
      </c>
      <c r="I29" s="42" t="s">
        <v>192</v>
      </c>
      <c r="J29" s="258">
        <f>SUM(G29:I29)</f>
        <v>0</v>
      </c>
      <c r="K29" s="191"/>
      <c r="L29" s="243">
        <f>SUM(J29:K29)</f>
        <v>0</v>
      </c>
      <c r="M29" s="194">
        <f t="shared" si="2"/>
        <v>16</v>
      </c>
      <c r="N29" s="259">
        <v>0</v>
      </c>
    </row>
    <row r="30" spans="2:14" ht="15.75">
      <c r="B30" s="33">
        <f t="shared" si="4"/>
        <v>18</v>
      </c>
      <c r="C30" s="204">
        <v>26</v>
      </c>
      <c r="D30" s="260" t="s">
        <v>103</v>
      </c>
      <c r="E30" s="206" t="s">
        <v>104</v>
      </c>
      <c r="F30" s="261" t="s">
        <v>101</v>
      </c>
      <c r="G30" s="42">
        <v>0</v>
      </c>
      <c r="H30" s="42" t="s">
        <v>192</v>
      </c>
      <c r="I30" s="42" t="s">
        <v>192</v>
      </c>
      <c r="J30" s="258">
        <f t="shared" si="0"/>
        <v>0</v>
      </c>
      <c r="K30" s="191"/>
      <c r="L30" s="243">
        <f t="shared" si="1"/>
        <v>0</v>
      </c>
      <c r="M30" s="194">
        <f t="shared" si="2"/>
        <v>16</v>
      </c>
      <c r="N30" s="259">
        <v>0</v>
      </c>
    </row>
    <row r="31" spans="2:14" ht="16.5" thickBot="1">
      <c r="B31" s="45">
        <f t="shared" si="4"/>
        <v>19</v>
      </c>
      <c r="C31" s="109">
        <v>35</v>
      </c>
      <c r="D31" s="262" t="s">
        <v>86</v>
      </c>
      <c r="E31" s="111" t="s">
        <v>87</v>
      </c>
      <c r="F31" s="117" t="s">
        <v>51</v>
      </c>
      <c r="G31" s="50">
        <v>0</v>
      </c>
      <c r="H31" s="50" t="s">
        <v>192</v>
      </c>
      <c r="I31" s="50" t="s">
        <v>192</v>
      </c>
      <c r="J31" s="263">
        <f t="shared" si="0"/>
        <v>0</v>
      </c>
      <c r="K31" s="264"/>
      <c r="L31" s="246">
        <f t="shared" si="1"/>
        <v>0</v>
      </c>
      <c r="M31" s="241">
        <f t="shared" si="2"/>
        <v>16</v>
      </c>
      <c r="N31" s="265">
        <v>0</v>
      </c>
    </row>
    <row r="32" spans="12:13" ht="15.75">
      <c r="L32" s="150"/>
      <c r="M32" s="150"/>
    </row>
    <row r="33" spans="11:13" ht="15.75">
      <c r="K33" s="150"/>
      <c r="L33" s="150"/>
      <c r="M33" s="150"/>
    </row>
    <row r="34" spans="2:16" ht="15.75">
      <c r="B34" s="16" t="s">
        <v>173</v>
      </c>
      <c r="C34" s="16"/>
      <c r="D34" s="16"/>
      <c r="E34" s="16"/>
      <c r="F34" s="16"/>
      <c r="I34" s="148"/>
      <c r="J34" s="149" t="s">
        <v>172</v>
      </c>
      <c r="K34" s="149"/>
      <c r="L34" s="150"/>
      <c r="M34" s="150"/>
      <c r="P34" s="1"/>
    </row>
    <row r="35" spans="2:16" ht="15.75">
      <c r="B35" s="151"/>
      <c r="C35" s="152"/>
      <c r="D35" s="9"/>
      <c r="E35" s="9"/>
      <c r="F35" s="153"/>
      <c r="I35" s="6"/>
      <c r="L35" s="44"/>
      <c r="M35" s="1"/>
      <c r="P35" s="1"/>
    </row>
    <row r="36" spans="2:16" ht="15.75">
      <c r="B36" s="7" t="s">
        <v>171</v>
      </c>
      <c r="C36" s="7"/>
      <c r="D36" s="7"/>
      <c r="E36" s="7"/>
      <c r="F36" s="7"/>
      <c r="I36" s="9" t="s">
        <v>174</v>
      </c>
      <c r="K36" s="154"/>
      <c r="L36" s="154"/>
      <c r="N36" s="44"/>
      <c r="P36" s="1"/>
    </row>
    <row r="37" spans="2:16" ht="15.75">
      <c r="B37" s="155"/>
      <c r="C37" s="156"/>
      <c r="D37" s="157"/>
      <c r="E37" s="157"/>
      <c r="F37" s="158"/>
      <c r="J37" s="6"/>
      <c r="N37" s="44"/>
      <c r="P37" s="1"/>
    </row>
    <row r="38" spans="2:16" ht="15.75">
      <c r="B38" s="16" t="s">
        <v>175</v>
      </c>
      <c r="C38" s="16"/>
      <c r="D38" s="16"/>
      <c r="E38" s="16"/>
      <c r="F38" s="16"/>
      <c r="I38" s="9" t="s">
        <v>176</v>
      </c>
      <c r="J38" s="9"/>
      <c r="K38" s="9"/>
      <c r="L38" s="9"/>
      <c r="M38" s="9"/>
      <c r="P38" s="1"/>
    </row>
    <row r="39" spans="3:16" ht="15.75">
      <c r="C39" s="1"/>
      <c r="D39" s="159"/>
      <c r="E39" s="160"/>
      <c r="F39" s="6"/>
      <c r="G39" s="6"/>
      <c r="H39" s="161"/>
      <c r="I39" s="153"/>
      <c r="J39" s="6"/>
      <c r="N39" s="44"/>
      <c r="P39" s="1"/>
    </row>
    <row r="40" spans="3:16" ht="15.75">
      <c r="C40" s="1"/>
      <c r="D40" s="153"/>
      <c r="E40" s="6"/>
      <c r="F40" s="162"/>
      <c r="G40" s="162"/>
      <c r="H40" s="160"/>
      <c r="I40" s="7" t="s">
        <v>177</v>
      </c>
      <c r="J40" s="7"/>
      <c r="K40" s="7"/>
      <c r="L40" s="7"/>
      <c r="M40" s="7"/>
      <c r="N40" s="44"/>
      <c r="P40" s="1"/>
    </row>
    <row r="48" spans="11:13" ht="12.75">
      <c r="K48" s="247"/>
      <c r="L48" s="247"/>
      <c r="M48" s="247"/>
    </row>
    <row r="49" spans="11:13" ht="12.75">
      <c r="K49" s="247"/>
      <c r="L49" s="247"/>
      <c r="M49" s="247"/>
    </row>
    <row r="50" spans="11:13" ht="12.75">
      <c r="K50" s="247"/>
      <c r="L50" s="247"/>
      <c r="M50" s="247"/>
    </row>
    <row r="51" spans="11:13" ht="12.75">
      <c r="K51" s="247"/>
      <c r="L51" s="247"/>
      <c r="M51" s="247"/>
    </row>
    <row r="52" spans="11:13" ht="12.75">
      <c r="K52" s="247"/>
      <c r="L52" s="247"/>
      <c r="M52" s="247"/>
    </row>
    <row r="53" spans="11:13" ht="12.75">
      <c r="K53" s="247"/>
      <c r="L53" s="247"/>
      <c r="M53" s="247"/>
    </row>
    <row r="54" spans="1:13" ht="12.75">
      <c r="A54" s="44"/>
      <c r="K54" s="247"/>
      <c r="L54" s="247"/>
      <c r="M54" s="247"/>
    </row>
    <row r="55" spans="1:13" ht="12.75">
      <c r="A55" s="44"/>
      <c r="K55" s="247"/>
      <c r="L55" s="247"/>
      <c r="M55" s="247"/>
    </row>
    <row r="56" spans="1:13" ht="12.75">
      <c r="A56" s="44"/>
      <c r="K56" s="247"/>
      <c r="L56" s="247"/>
      <c r="M56" s="247"/>
    </row>
    <row r="57" spans="1:13" ht="12.75">
      <c r="A57" s="44"/>
      <c r="K57" s="247"/>
      <c r="L57" s="247"/>
      <c r="M57" s="247"/>
    </row>
    <row r="58" spans="1:13" ht="12.75">
      <c r="A58" s="44"/>
      <c r="K58" s="247"/>
      <c r="L58" s="247"/>
      <c r="M58" s="247"/>
    </row>
    <row r="59" spans="1:13" ht="12.75">
      <c r="A59" s="44"/>
      <c r="K59" s="247"/>
      <c r="L59" s="247"/>
      <c r="M59" s="247"/>
    </row>
    <row r="60" spans="1:13" ht="12.75">
      <c r="A60" s="44"/>
      <c r="K60" s="247"/>
      <c r="L60" s="247"/>
      <c r="M60" s="247"/>
    </row>
    <row r="61" spans="11:13" ht="12.75">
      <c r="K61" s="247"/>
      <c r="L61" s="247"/>
      <c r="M61" s="247"/>
    </row>
    <row r="62" spans="1:13" ht="12.75">
      <c r="A62" s="44"/>
      <c r="K62" s="247"/>
      <c r="L62" s="247"/>
      <c r="M62" s="247"/>
    </row>
    <row r="63" spans="1:13" ht="12.75">
      <c r="A63" s="44"/>
      <c r="K63" s="247"/>
      <c r="L63" s="247"/>
      <c r="M63" s="247"/>
    </row>
    <row r="64" spans="1:13" ht="12.75">
      <c r="A64" s="44"/>
      <c r="K64" s="247"/>
      <c r="L64" s="247"/>
      <c r="M64" s="247"/>
    </row>
    <row r="65" spans="1:13" ht="12.75">
      <c r="A65" s="44"/>
      <c r="K65" s="247"/>
      <c r="L65" s="247"/>
      <c r="M65" s="247"/>
    </row>
    <row r="66" spans="1:13" ht="12.75">
      <c r="A66" s="44"/>
      <c r="K66" s="247"/>
      <c r="L66" s="247"/>
      <c r="M66" s="247"/>
    </row>
    <row r="67" spans="1:13" ht="12.75">
      <c r="A67" s="44"/>
      <c r="K67" s="247"/>
      <c r="L67" s="247"/>
      <c r="M67" s="247"/>
    </row>
    <row r="68" ht="12.75">
      <c r="A68" s="44"/>
    </row>
    <row r="69" ht="12.75">
      <c r="L69" s="44"/>
    </row>
    <row r="70" ht="12.75">
      <c r="L70" s="44"/>
    </row>
    <row r="71" ht="12.75">
      <c r="L71" s="44"/>
    </row>
    <row r="72" ht="12.75">
      <c r="L72" s="44"/>
    </row>
    <row r="73" ht="15.75">
      <c r="L73" s="9"/>
    </row>
    <row r="74" ht="12.75">
      <c r="L74" s="44"/>
    </row>
    <row r="75" ht="12.75">
      <c r="L75" s="44"/>
    </row>
  </sheetData>
  <sheetProtection/>
  <mergeCells count="23">
    <mergeCell ref="G11:I11"/>
    <mergeCell ref="J11:J12"/>
    <mergeCell ref="K11:K12"/>
    <mergeCell ref="L11:L12"/>
    <mergeCell ref="M11:M12"/>
    <mergeCell ref="N11:N12"/>
    <mergeCell ref="J5:M5"/>
    <mergeCell ref="D6:I6"/>
    <mergeCell ref="J6:M6"/>
    <mergeCell ref="D7:I7"/>
    <mergeCell ref="B9:M9"/>
    <mergeCell ref="B11:B12"/>
    <mergeCell ref="C11:C12"/>
    <mergeCell ref="D11:D12"/>
    <mergeCell ref="E11:E12"/>
    <mergeCell ref="F11:F12"/>
    <mergeCell ref="D1:I1"/>
    <mergeCell ref="J1:L1"/>
    <mergeCell ref="D2:I2"/>
    <mergeCell ref="J2:L2"/>
    <mergeCell ref="D3:I3"/>
    <mergeCell ref="D4:I4"/>
    <mergeCell ref="J4:L4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6"/>
  <sheetViews>
    <sheetView zoomScaleSheetLayoutView="100" zoomScalePageLayoutView="0" workbookViewId="0" topLeftCell="A1">
      <selection activeCell="A8" sqref="A8:L8"/>
    </sheetView>
  </sheetViews>
  <sheetFormatPr defaultColWidth="9.140625" defaultRowHeight="12.75"/>
  <cols>
    <col min="1" max="1" width="4.00390625" style="147" customWidth="1"/>
    <col min="2" max="2" width="4.140625" style="1" customWidth="1"/>
    <col min="3" max="3" width="4.8515625" style="1" customWidth="1"/>
    <col min="4" max="4" width="28.57421875" style="1" customWidth="1"/>
    <col min="5" max="5" width="9.28125" style="1" customWidth="1"/>
    <col min="6" max="6" width="10.140625" style="1" customWidth="1"/>
    <col min="7" max="7" width="12.8515625" style="1" customWidth="1"/>
    <col min="8" max="9" width="9.7109375" style="1" customWidth="1"/>
    <col min="10" max="11" width="8.8515625" style="1" customWidth="1"/>
    <col min="12" max="12" width="11.57421875" style="44" customWidth="1"/>
    <col min="13" max="13" width="9.57421875" style="44" customWidth="1"/>
  </cols>
  <sheetData>
    <row r="1" spans="1:13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195</v>
      </c>
      <c r="K1" s="414"/>
      <c r="L1" s="414"/>
      <c r="M1" s="16"/>
    </row>
    <row r="2" spans="1:13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223</v>
      </c>
      <c r="K2" s="414"/>
      <c r="L2" s="414"/>
      <c r="M2" s="16"/>
    </row>
    <row r="3" spans="1:13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</row>
    <row r="4" spans="1:13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</row>
    <row r="5" spans="1:13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252</v>
      </c>
      <c r="K5" s="414"/>
      <c r="L5" s="414"/>
      <c r="M5" s="414"/>
    </row>
    <row r="6" spans="1:13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197</v>
      </c>
      <c r="K6" s="414"/>
      <c r="L6" s="414"/>
      <c r="M6" s="414"/>
    </row>
    <row r="7" spans="1:13" ht="25.5">
      <c r="A7" s="10"/>
      <c r="B7" s="179"/>
      <c r="C7" s="179"/>
      <c r="D7" s="415"/>
      <c r="E7" s="415"/>
      <c r="F7" s="415"/>
      <c r="G7" s="415"/>
      <c r="H7" s="415"/>
      <c r="I7" s="415"/>
      <c r="J7" s="179"/>
      <c r="K7" s="179"/>
      <c r="L7" s="10"/>
      <c r="M7" s="10"/>
    </row>
    <row r="8" spans="1:13" ht="25.5">
      <c r="A8" s="427" t="s">
        <v>227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266"/>
    </row>
    <row r="9" spans="1:13" ht="25.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</row>
    <row r="10" spans="1:13" ht="25.5">
      <c r="A10" s="248"/>
      <c r="B10" s="248"/>
      <c r="C10" s="10"/>
      <c r="D10" s="267"/>
      <c r="E10" s="432" t="s">
        <v>228</v>
      </c>
      <c r="F10" s="432"/>
      <c r="G10" s="248"/>
      <c r="H10" s="248"/>
      <c r="I10" s="248"/>
      <c r="J10" s="248"/>
      <c r="K10" s="248"/>
      <c r="L10" s="248"/>
      <c r="M10" s="248"/>
    </row>
    <row r="11" spans="1:13" ht="19.5" thickBot="1">
      <c r="A11" s="10"/>
      <c r="B11" s="269" t="s">
        <v>229</v>
      </c>
      <c r="C11" s="19"/>
      <c r="D11" s="19"/>
      <c r="E11" s="19"/>
      <c r="F11" s="20"/>
      <c r="G11" s="21"/>
      <c r="H11" s="21"/>
      <c r="I11" s="21"/>
      <c r="J11" s="21"/>
      <c r="K11" s="21"/>
      <c r="L11" s="180"/>
      <c r="M11" s="270"/>
    </row>
    <row r="12" spans="2:13" ht="12.75">
      <c r="B12" s="394" t="s">
        <v>36</v>
      </c>
      <c r="C12" s="396" t="s">
        <v>37</v>
      </c>
      <c r="D12" s="433" t="s">
        <v>38</v>
      </c>
      <c r="E12" s="400" t="s">
        <v>39</v>
      </c>
      <c r="F12" s="384" t="s">
        <v>40</v>
      </c>
      <c r="G12" s="384" t="s">
        <v>230</v>
      </c>
      <c r="H12" s="384" t="s">
        <v>231</v>
      </c>
      <c r="I12" s="384" t="s">
        <v>232</v>
      </c>
      <c r="J12" s="436" t="s">
        <v>188</v>
      </c>
      <c r="K12" s="438" t="s">
        <v>233</v>
      </c>
      <c r="L12" s="1"/>
      <c r="M12" s="1"/>
    </row>
    <row r="13" spans="2:13" ht="13.5" thickBot="1">
      <c r="B13" s="395"/>
      <c r="C13" s="397"/>
      <c r="D13" s="434"/>
      <c r="E13" s="401"/>
      <c r="F13" s="385"/>
      <c r="G13" s="435"/>
      <c r="H13" s="385"/>
      <c r="I13" s="385"/>
      <c r="J13" s="437"/>
      <c r="K13" s="439"/>
      <c r="L13" s="1"/>
      <c r="M13" s="1"/>
    </row>
    <row r="14" spans="1:13" ht="15.75">
      <c r="A14" s="271"/>
      <c r="B14" s="24">
        <f aca="true" t="shared" si="0" ref="B14:B20">B13+1</f>
        <v>1</v>
      </c>
      <c r="C14" s="25">
        <v>1</v>
      </c>
      <c r="D14" s="26" t="s">
        <v>49</v>
      </c>
      <c r="E14" s="27" t="s">
        <v>50</v>
      </c>
      <c r="F14" s="28" t="s">
        <v>51</v>
      </c>
      <c r="G14" s="254" t="s">
        <v>234</v>
      </c>
      <c r="H14" s="272">
        <v>357</v>
      </c>
      <c r="I14" s="273">
        <v>100</v>
      </c>
      <c r="J14" s="274">
        <f aca="true" t="shared" si="1" ref="J14:J20">SUM(H14:I14)</f>
        <v>457</v>
      </c>
      <c r="K14" s="256">
        <f>INT(1000*(J14/MAX(J14:J20)))</f>
        <v>1000</v>
      </c>
      <c r="L14" s="275"/>
      <c r="M14" s="275"/>
    </row>
    <row r="15" spans="1:13" ht="15.75">
      <c r="A15" s="271"/>
      <c r="B15" s="33">
        <f t="shared" si="0"/>
        <v>2</v>
      </c>
      <c r="C15" s="34">
        <v>28</v>
      </c>
      <c r="D15" s="40" t="s">
        <v>107</v>
      </c>
      <c r="E15" s="55" t="s">
        <v>108</v>
      </c>
      <c r="F15" s="56" t="s">
        <v>101</v>
      </c>
      <c r="G15" s="191" t="s">
        <v>234</v>
      </c>
      <c r="H15" s="276">
        <v>357</v>
      </c>
      <c r="I15" s="213">
        <v>80</v>
      </c>
      <c r="J15" s="277">
        <f t="shared" si="1"/>
        <v>437</v>
      </c>
      <c r="K15" s="194">
        <f>INT(1000*(J15/MAX(J14:J20)))</f>
        <v>956</v>
      </c>
      <c r="L15" s="275"/>
      <c r="M15" s="275"/>
    </row>
    <row r="16" spans="1:13" ht="15.75">
      <c r="A16" s="271"/>
      <c r="B16" s="33">
        <f t="shared" si="0"/>
        <v>3</v>
      </c>
      <c r="C16" s="34">
        <v>15</v>
      </c>
      <c r="D16" s="73" t="s">
        <v>141</v>
      </c>
      <c r="E16" s="41" t="s">
        <v>142</v>
      </c>
      <c r="F16" s="37" t="s">
        <v>143</v>
      </c>
      <c r="G16" s="191" t="s">
        <v>235</v>
      </c>
      <c r="H16" s="276">
        <v>311</v>
      </c>
      <c r="I16" s="213">
        <v>80</v>
      </c>
      <c r="J16" s="277">
        <f t="shared" si="1"/>
        <v>391</v>
      </c>
      <c r="K16" s="194">
        <f>INT(1000*(J16/MAX(J14:J20)))</f>
        <v>855</v>
      </c>
      <c r="L16" s="275"/>
      <c r="M16" s="275"/>
    </row>
    <row r="17" spans="1:13" ht="15.75">
      <c r="A17" s="271"/>
      <c r="B17" s="33">
        <f t="shared" si="0"/>
        <v>4</v>
      </c>
      <c r="C17" s="34">
        <v>39</v>
      </c>
      <c r="D17" s="40" t="s">
        <v>78</v>
      </c>
      <c r="E17" s="55" t="s">
        <v>79</v>
      </c>
      <c r="F17" s="37" t="s">
        <v>68</v>
      </c>
      <c r="G17" s="191" t="s">
        <v>234</v>
      </c>
      <c r="H17" s="276">
        <v>355</v>
      </c>
      <c r="I17" s="213">
        <v>0</v>
      </c>
      <c r="J17" s="277">
        <f t="shared" si="1"/>
        <v>355</v>
      </c>
      <c r="K17" s="194">
        <f>INT(1000*(J17/MAX(J14:J20)))</f>
        <v>776</v>
      </c>
      <c r="L17" s="275"/>
      <c r="M17" s="275"/>
    </row>
    <row r="18" spans="1:13" ht="15.75">
      <c r="A18" s="271"/>
      <c r="B18" s="33">
        <f t="shared" si="0"/>
        <v>5</v>
      </c>
      <c r="C18" s="34">
        <v>26</v>
      </c>
      <c r="D18" s="40" t="s">
        <v>103</v>
      </c>
      <c r="E18" s="55" t="s">
        <v>104</v>
      </c>
      <c r="F18" s="56" t="s">
        <v>101</v>
      </c>
      <c r="G18" s="191" t="s">
        <v>236</v>
      </c>
      <c r="H18" s="276" t="s">
        <v>214</v>
      </c>
      <c r="I18" s="213" t="s">
        <v>192</v>
      </c>
      <c r="J18" s="277">
        <f t="shared" si="1"/>
        <v>0</v>
      </c>
      <c r="K18" s="194">
        <f>INT(1000*(J18/MAX(J14:J20)))</f>
        <v>0</v>
      </c>
      <c r="L18" s="275"/>
      <c r="M18" s="275"/>
    </row>
    <row r="19" spans="1:13" ht="15.75">
      <c r="A19" s="271"/>
      <c r="B19" s="33">
        <f t="shared" si="0"/>
        <v>6</v>
      </c>
      <c r="C19" s="34">
        <v>30</v>
      </c>
      <c r="D19" s="40" t="s">
        <v>111</v>
      </c>
      <c r="E19" s="55" t="s">
        <v>112</v>
      </c>
      <c r="F19" s="56" t="s">
        <v>101</v>
      </c>
      <c r="G19" s="191" t="s">
        <v>234</v>
      </c>
      <c r="H19" s="276" t="s">
        <v>214</v>
      </c>
      <c r="I19" s="213" t="s">
        <v>192</v>
      </c>
      <c r="J19" s="277">
        <f t="shared" si="1"/>
        <v>0</v>
      </c>
      <c r="K19" s="194">
        <f>INT(1000*(J19/MAX(J14:J20)))</f>
        <v>0</v>
      </c>
      <c r="L19" s="275"/>
      <c r="M19" s="275"/>
    </row>
    <row r="20" spans="2:13" ht="16.5" thickBot="1">
      <c r="B20" s="45">
        <f t="shared" si="0"/>
        <v>7</v>
      </c>
      <c r="C20" s="46">
        <v>35</v>
      </c>
      <c r="D20" s="66" t="s">
        <v>86</v>
      </c>
      <c r="E20" s="48" t="s">
        <v>87</v>
      </c>
      <c r="F20" s="68" t="s">
        <v>51</v>
      </c>
      <c r="G20" s="264" t="s">
        <v>234</v>
      </c>
      <c r="H20" s="278" t="s">
        <v>192</v>
      </c>
      <c r="I20" s="279" t="s">
        <v>192</v>
      </c>
      <c r="J20" s="280">
        <f t="shared" si="1"/>
        <v>0</v>
      </c>
      <c r="K20" s="241">
        <f>INT(1000*(J20/MAX(J14:J20)))</f>
        <v>0</v>
      </c>
      <c r="L20" s="1"/>
      <c r="M20" s="1"/>
    </row>
    <row r="21" spans="1:13" ht="19.5" thickBot="1">
      <c r="A21" s="44"/>
      <c r="B21" s="269" t="s">
        <v>237</v>
      </c>
      <c r="C21" s="19"/>
      <c r="D21" s="19"/>
      <c r="E21" s="19"/>
      <c r="F21" s="20"/>
      <c r="G21" s="21"/>
      <c r="H21" s="21"/>
      <c r="I21" s="21"/>
      <c r="J21" s="21"/>
      <c r="K21" s="21"/>
      <c r="L21" s="180"/>
      <c r="M21" s="270"/>
    </row>
    <row r="22" spans="2:13" ht="12.75">
      <c r="B22" s="394" t="s">
        <v>36</v>
      </c>
      <c r="C22" s="396" t="s">
        <v>37</v>
      </c>
      <c r="D22" s="433" t="s">
        <v>38</v>
      </c>
      <c r="E22" s="400" t="s">
        <v>39</v>
      </c>
      <c r="F22" s="384" t="s">
        <v>40</v>
      </c>
      <c r="G22" s="384" t="s">
        <v>230</v>
      </c>
      <c r="H22" s="384" t="s">
        <v>231</v>
      </c>
      <c r="I22" s="384" t="s">
        <v>232</v>
      </c>
      <c r="J22" s="436" t="s">
        <v>188</v>
      </c>
      <c r="K22" s="438" t="s">
        <v>233</v>
      </c>
      <c r="L22" s="1"/>
      <c r="M22" s="1"/>
    </row>
    <row r="23" spans="2:13" ht="13.5" thickBot="1">
      <c r="B23" s="395"/>
      <c r="C23" s="397"/>
      <c r="D23" s="434"/>
      <c r="E23" s="401"/>
      <c r="F23" s="385"/>
      <c r="G23" s="385"/>
      <c r="H23" s="385"/>
      <c r="I23" s="385"/>
      <c r="J23" s="437"/>
      <c r="K23" s="439"/>
      <c r="L23" s="1"/>
      <c r="M23" s="1"/>
    </row>
    <row r="24" spans="1:13" ht="15.75">
      <c r="A24" s="271"/>
      <c r="B24" s="24">
        <f aca="true" t="shared" si="2" ref="B24:B29">B23+1</f>
        <v>1</v>
      </c>
      <c r="C24" s="25">
        <v>29</v>
      </c>
      <c r="D24" s="125" t="s">
        <v>109</v>
      </c>
      <c r="E24" s="126" t="s">
        <v>110</v>
      </c>
      <c r="F24" s="127" t="s">
        <v>101</v>
      </c>
      <c r="G24" s="254" t="s">
        <v>234</v>
      </c>
      <c r="H24" s="272">
        <v>325</v>
      </c>
      <c r="I24" s="273">
        <v>100</v>
      </c>
      <c r="J24" s="274">
        <f aca="true" t="shared" si="3" ref="J24:J29">SUM(H24:I24)</f>
        <v>425</v>
      </c>
      <c r="K24" s="256">
        <f>INT(1000*(J24/MAX(J24:J29)))</f>
        <v>1000</v>
      </c>
      <c r="L24" s="275"/>
      <c r="M24" s="275"/>
    </row>
    <row r="25" spans="1:13" ht="15.75">
      <c r="A25" s="271"/>
      <c r="B25" s="33">
        <f t="shared" si="2"/>
        <v>2</v>
      </c>
      <c r="C25" s="34">
        <v>32</v>
      </c>
      <c r="D25" s="233" t="s">
        <v>115</v>
      </c>
      <c r="E25" s="55" t="s">
        <v>116</v>
      </c>
      <c r="F25" s="56" t="s">
        <v>101</v>
      </c>
      <c r="G25" s="191" t="s">
        <v>234</v>
      </c>
      <c r="H25" s="276">
        <v>358</v>
      </c>
      <c r="I25" s="213">
        <v>60</v>
      </c>
      <c r="J25" s="277">
        <f t="shared" si="3"/>
        <v>418</v>
      </c>
      <c r="K25" s="194">
        <f>INT(1000*(J25/MAX(J24:J29)))</f>
        <v>983</v>
      </c>
      <c r="L25" s="275"/>
      <c r="M25" s="275"/>
    </row>
    <row r="26" spans="1:13" ht="15.75">
      <c r="A26" s="271"/>
      <c r="B26" s="33">
        <f t="shared" si="2"/>
        <v>3</v>
      </c>
      <c r="C26" s="34">
        <v>3</v>
      </c>
      <c r="D26" s="40" t="s">
        <v>55</v>
      </c>
      <c r="E26" s="41" t="s">
        <v>56</v>
      </c>
      <c r="F26" s="37" t="s">
        <v>51</v>
      </c>
      <c r="G26" s="191" t="s">
        <v>234</v>
      </c>
      <c r="H26" s="276">
        <v>322</v>
      </c>
      <c r="I26" s="213">
        <v>90</v>
      </c>
      <c r="J26" s="277">
        <f t="shared" si="3"/>
        <v>412</v>
      </c>
      <c r="K26" s="194">
        <f>INT(1000*(J26/MAX(J24:J29)))</f>
        <v>969</v>
      </c>
      <c r="L26" s="275"/>
      <c r="M26" s="275"/>
    </row>
    <row r="27" spans="1:13" ht="15.75">
      <c r="A27" s="271"/>
      <c r="B27" s="33">
        <f t="shared" si="2"/>
        <v>4</v>
      </c>
      <c r="C27" s="34">
        <v>25</v>
      </c>
      <c r="D27" s="40" t="s">
        <v>99</v>
      </c>
      <c r="E27" s="55" t="s">
        <v>100</v>
      </c>
      <c r="F27" s="56" t="s">
        <v>101</v>
      </c>
      <c r="G27" s="191" t="s">
        <v>234</v>
      </c>
      <c r="H27" s="276">
        <v>237</v>
      </c>
      <c r="I27" s="213">
        <v>90</v>
      </c>
      <c r="J27" s="277">
        <f t="shared" si="3"/>
        <v>327</v>
      </c>
      <c r="K27" s="194">
        <f>INT(1000*(J27/MAX(J24:J29)))</f>
        <v>769</v>
      </c>
      <c r="L27" s="275"/>
      <c r="M27" s="275"/>
    </row>
    <row r="28" spans="1:13" ht="15.75">
      <c r="A28" s="271"/>
      <c r="B28" s="33">
        <f t="shared" si="2"/>
        <v>5</v>
      </c>
      <c r="C28" s="34">
        <v>7</v>
      </c>
      <c r="D28" s="40" t="s">
        <v>61</v>
      </c>
      <c r="E28" s="55">
        <v>3155</v>
      </c>
      <c r="F28" s="56" t="s">
        <v>51</v>
      </c>
      <c r="G28" s="191" t="s">
        <v>234</v>
      </c>
      <c r="H28" s="276">
        <v>147</v>
      </c>
      <c r="I28" s="213">
        <v>30</v>
      </c>
      <c r="J28" s="277">
        <f t="shared" si="3"/>
        <v>177</v>
      </c>
      <c r="K28" s="194">
        <f>INT(1000*(J28/MAX(J24:J29)))</f>
        <v>416</v>
      </c>
      <c r="L28" s="275"/>
      <c r="M28" s="275"/>
    </row>
    <row r="29" spans="1:13" ht="16.5" thickBot="1">
      <c r="A29" s="271"/>
      <c r="B29" s="45">
        <f t="shared" si="2"/>
        <v>6</v>
      </c>
      <c r="C29" s="46">
        <v>9</v>
      </c>
      <c r="D29" s="66" t="s">
        <v>63</v>
      </c>
      <c r="E29" s="48">
        <v>3153</v>
      </c>
      <c r="F29" s="112" t="s">
        <v>51</v>
      </c>
      <c r="G29" s="264" t="s">
        <v>234</v>
      </c>
      <c r="H29" s="278">
        <v>110</v>
      </c>
      <c r="I29" s="279">
        <v>0</v>
      </c>
      <c r="J29" s="280">
        <f t="shared" si="3"/>
        <v>110</v>
      </c>
      <c r="K29" s="241">
        <f>INT(1000*(J29/MAX(J24:J29)))</f>
        <v>258</v>
      </c>
      <c r="L29" s="275"/>
      <c r="M29" s="275"/>
    </row>
    <row r="30" spans="2:13" ht="19.5" thickBot="1">
      <c r="B30" s="269" t="s">
        <v>238</v>
      </c>
      <c r="C30" s="141"/>
      <c r="D30" s="281"/>
      <c r="E30" s="282"/>
      <c r="F30" s="144"/>
      <c r="G30" s="140"/>
      <c r="H30" s="283"/>
      <c r="I30" s="140"/>
      <c r="J30" s="140"/>
      <c r="K30" s="284"/>
      <c r="L30" s="1"/>
      <c r="M30" s="1"/>
    </row>
    <row r="31" spans="2:13" ht="12.75">
      <c r="B31" s="394" t="s">
        <v>36</v>
      </c>
      <c r="C31" s="396" t="s">
        <v>37</v>
      </c>
      <c r="D31" s="433" t="s">
        <v>38</v>
      </c>
      <c r="E31" s="400" t="s">
        <v>39</v>
      </c>
      <c r="F31" s="384" t="s">
        <v>40</v>
      </c>
      <c r="G31" s="384" t="s">
        <v>230</v>
      </c>
      <c r="H31" s="384" t="s">
        <v>231</v>
      </c>
      <c r="I31" s="384" t="s">
        <v>232</v>
      </c>
      <c r="J31" s="436" t="s">
        <v>188</v>
      </c>
      <c r="K31" s="438" t="s">
        <v>233</v>
      </c>
      <c r="L31" s="1"/>
      <c r="M31" s="1"/>
    </row>
    <row r="32" spans="2:13" ht="13.5" thickBot="1">
      <c r="B32" s="395"/>
      <c r="C32" s="397"/>
      <c r="D32" s="434"/>
      <c r="E32" s="401"/>
      <c r="F32" s="385"/>
      <c r="G32" s="385"/>
      <c r="H32" s="385"/>
      <c r="I32" s="385"/>
      <c r="J32" s="437"/>
      <c r="K32" s="439"/>
      <c r="L32" s="1"/>
      <c r="M32" s="1"/>
    </row>
    <row r="33" spans="1:13" ht="15.75">
      <c r="A33" s="271"/>
      <c r="B33" s="24">
        <f aca="true" t="shared" si="4" ref="B33:B38">B32+1</f>
        <v>1</v>
      </c>
      <c r="C33" s="25">
        <v>22</v>
      </c>
      <c r="D33" s="125" t="s">
        <v>97</v>
      </c>
      <c r="E33" s="126" t="s">
        <v>98</v>
      </c>
      <c r="F33" s="127" t="s">
        <v>51</v>
      </c>
      <c r="G33" s="254" t="s">
        <v>234</v>
      </c>
      <c r="H33" s="272">
        <v>356</v>
      </c>
      <c r="I33" s="273">
        <v>90</v>
      </c>
      <c r="J33" s="274">
        <f aca="true" t="shared" si="5" ref="J33:J38">SUM(H33:I33)</f>
        <v>446</v>
      </c>
      <c r="K33" s="256">
        <f>INT(1000*(J33/MAX(J33:J38)))</f>
        <v>1000</v>
      </c>
      <c r="L33" s="275"/>
      <c r="M33" s="275"/>
    </row>
    <row r="34" spans="1:13" ht="15.75">
      <c r="A34" s="271"/>
      <c r="B34" s="33">
        <f t="shared" si="4"/>
        <v>2</v>
      </c>
      <c r="C34" s="34">
        <v>167</v>
      </c>
      <c r="D34" s="73" t="s">
        <v>144</v>
      </c>
      <c r="E34" s="41" t="s">
        <v>145</v>
      </c>
      <c r="F34" s="37" t="s">
        <v>51</v>
      </c>
      <c r="G34" s="191" t="s">
        <v>234</v>
      </c>
      <c r="H34" s="276">
        <v>359</v>
      </c>
      <c r="I34" s="213">
        <v>80</v>
      </c>
      <c r="J34" s="277">
        <f t="shared" si="5"/>
        <v>439</v>
      </c>
      <c r="K34" s="194">
        <f>INT(1000*(J34/MAX(J33:J38)))</f>
        <v>984</v>
      </c>
      <c r="L34" s="275"/>
      <c r="M34" s="275"/>
    </row>
    <row r="35" spans="1:13" ht="15.75">
      <c r="A35" s="271"/>
      <c r="B35" s="33">
        <f t="shared" si="4"/>
        <v>3</v>
      </c>
      <c r="C35" s="34">
        <v>218</v>
      </c>
      <c r="D35" s="233" t="s">
        <v>123</v>
      </c>
      <c r="E35" s="55" t="s">
        <v>124</v>
      </c>
      <c r="F35" s="285" t="s">
        <v>125</v>
      </c>
      <c r="G35" s="191" t="s">
        <v>234</v>
      </c>
      <c r="H35" s="276">
        <v>357</v>
      </c>
      <c r="I35" s="213">
        <v>70</v>
      </c>
      <c r="J35" s="277">
        <f t="shared" si="5"/>
        <v>427</v>
      </c>
      <c r="K35" s="194">
        <f>INT(1000*(J35/MAX(J32:J37)))</f>
        <v>957</v>
      </c>
      <c r="L35" s="275"/>
      <c r="M35" s="275"/>
    </row>
    <row r="36" spans="1:13" ht="15.75">
      <c r="A36" s="271"/>
      <c r="B36" s="33">
        <f t="shared" si="4"/>
        <v>4</v>
      </c>
      <c r="C36" s="34">
        <v>21</v>
      </c>
      <c r="D36" s="40" t="s">
        <v>95</v>
      </c>
      <c r="E36" s="55" t="s">
        <v>96</v>
      </c>
      <c r="F36" s="56" t="s">
        <v>51</v>
      </c>
      <c r="G36" s="191" t="s">
        <v>234</v>
      </c>
      <c r="H36" s="276">
        <v>357</v>
      </c>
      <c r="I36" s="213">
        <v>10</v>
      </c>
      <c r="J36" s="277">
        <f t="shared" si="5"/>
        <v>367</v>
      </c>
      <c r="K36" s="194">
        <f>INT(1000*(J36/MAX(J32:J37)))</f>
        <v>822</v>
      </c>
      <c r="L36" s="275"/>
      <c r="M36" s="275"/>
    </row>
    <row r="37" spans="1:13" ht="15.75">
      <c r="A37" s="271"/>
      <c r="B37" s="33">
        <f t="shared" si="4"/>
        <v>5</v>
      </c>
      <c r="C37" s="34">
        <v>6</v>
      </c>
      <c r="D37" s="40" t="s">
        <v>59</v>
      </c>
      <c r="E37" s="55">
        <v>3156</v>
      </c>
      <c r="F37" s="56" t="s">
        <v>51</v>
      </c>
      <c r="G37" s="191" t="s">
        <v>234</v>
      </c>
      <c r="H37" s="276">
        <v>165</v>
      </c>
      <c r="I37" s="213">
        <v>50</v>
      </c>
      <c r="J37" s="277">
        <f t="shared" si="5"/>
        <v>215</v>
      </c>
      <c r="K37" s="194">
        <f>INT(1000*(J37/MAX(J35:J40)))</f>
        <v>503</v>
      </c>
      <c r="L37" s="275"/>
      <c r="M37" s="275"/>
    </row>
    <row r="38" spans="2:13" ht="16.5" thickBot="1">
      <c r="B38" s="45">
        <f t="shared" si="4"/>
        <v>6</v>
      </c>
      <c r="C38" s="46">
        <v>31</v>
      </c>
      <c r="D38" s="66" t="s">
        <v>113</v>
      </c>
      <c r="E38" s="48" t="s">
        <v>114</v>
      </c>
      <c r="F38" s="112" t="s">
        <v>101</v>
      </c>
      <c r="G38" s="264" t="s">
        <v>234</v>
      </c>
      <c r="H38" s="278" t="s">
        <v>214</v>
      </c>
      <c r="I38" s="279" t="s">
        <v>192</v>
      </c>
      <c r="J38" s="280">
        <f t="shared" si="5"/>
        <v>0</v>
      </c>
      <c r="K38" s="241">
        <f>INT(1000*(J38/MAX(J33:J38)))</f>
        <v>0</v>
      </c>
      <c r="L38" s="1"/>
      <c r="M38" s="1"/>
    </row>
    <row r="39" spans="1:13" ht="12.75">
      <c r="A39" s="1"/>
      <c r="L39" s="1"/>
      <c r="M39" s="1"/>
    </row>
    <row r="40" spans="1:13" ht="25.5">
      <c r="A40" s="248"/>
      <c r="B40" s="248"/>
      <c r="C40" s="10"/>
      <c r="D40" s="267"/>
      <c r="E40" s="432" t="s">
        <v>239</v>
      </c>
      <c r="F40" s="432"/>
      <c r="G40" s="248"/>
      <c r="H40" s="248"/>
      <c r="I40" s="248"/>
      <c r="J40" s="248"/>
      <c r="K40" s="248"/>
      <c r="L40" s="248"/>
      <c r="M40" s="248"/>
    </row>
    <row r="41" spans="1:13" ht="19.5" thickBot="1">
      <c r="A41" s="10"/>
      <c r="B41" s="269" t="s">
        <v>229</v>
      </c>
      <c r="C41" s="19"/>
      <c r="D41" s="19"/>
      <c r="E41" s="19"/>
      <c r="F41" s="20"/>
      <c r="G41" s="21"/>
      <c r="H41" s="21"/>
      <c r="I41" s="21"/>
      <c r="J41" s="21"/>
      <c r="K41" s="21"/>
      <c r="L41" s="180"/>
      <c r="M41" s="270"/>
    </row>
    <row r="42" spans="2:13" ht="12.75">
      <c r="B42" s="394" t="s">
        <v>36</v>
      </c>
      <c r="C42" s="396" t="s">
        <v>37</v>
      </c>
      <c r="D42" s="433" t="s">
        <v>38</v>
      </c>
      <c r="E42" s="400" t="s">
        <v>39</v>
      </c>
      <c r="F42" s="384" t="s">
        <v>40</v>
      </c>
      <c r="G42" s="384" t="s">
        <v>230</v>
      </c>
      <c r="H42" s="384" t="s">
        <v>231</v>
      </c>
      <c r="I42" s="384" t="s">
        <v>232</v>
      </c>
      <c r="J42" s="436" t="s">
        <v>188</v>
      </c>
      <c r="K42" s="438" t="s">
        <v>233</v>
      </c>
      <c r="L42" s="1"/>
      <c r="M42" s="1"/>
    </row>
    <row r="43" spans="2:13" ht="13.5" thickBot="1">
      <c r="B43" s="395"/>
      <c r="C43" s="397"/>
      <c r="D43" s="434"/>
      <c r="E43" s="401"/>
      <c r="F43" s="385"/>
      <c r="G43" s="385"/>
      <c r="H43" s="385"/>
      <c r="I43" s="385"/>
      <c r="J43" s="437"/>
      <c r="K43" s="439"/>
      <c r="L43" s="1"/>
      <c r="M43" s="1"/>
    </row>
    <row r="44" spans="1:13" ht="15.75">
      <c r="A44" s="271"/>
      <c r="B44" s="24">
        <f aca="true" t="shared" si="6" ref="B44:B49">B43+1</f>
        <v>1</v>
      </c>
      <c r="C44" s="25">
        <v>21</v>
      </c>
      <c r="D44" s="125" t="s">
        <v>95</v>
      </c>
      <c r="E44" s="126" t="s">
        <v>96</v>
      </c>
      <c r="F44" s="127" t="s">
        <v>51</v>
      </c>
      <c r="G44" s="254" t="s">
        <v>234</v>
      </c>
      <c r="H44" s="272">
        <v>359</v>
      </c>
      <c r="I44" s="273">
        <v>90</v>
      </c>
      <c r="J44" s="274">
        <f aca="true" t="shared" si="7" ref="J44:J49">SUM(H44:I44)</f>
        <v>449</v>
      </c>
      <c r="K44" s="256">
        <f>INT(1000*(J44/MAX(J44:J49)))</f>
        <v>1000</v>
      </c>
      <c r="L44" s="275"/>
      <c r="M44" s="275"/>
    </row>
    <row r="45" spans="1:13" ht="15.75">
      <c r="A45" s="271"/>
      <c r="B45" s="33">
        <f t="shared" si="6"/>
        <v>2</v>
      </c>
      <c r="C45" s="34">
        <v>1</v>
      </c>
      <c r="D45" s="73" t="s">
        <v>49</v>
      </c>
      <c r="E45" s="41" t="s">
        <v>50</v>
      </c>
      <c r="F45" s="37" t="s">
        <v>51</v>
      </c>
      <c r="G45" s="191" t="s">
        <v>234</v>
      </c>
      <c r="H45" s="276">
        <v>337</v>
      </c>
      <c r="I45" s="213">
        <v>100</v>
      </c>
      <c r="J45" s="277">
        <f t="shared" si="7"/>
        <v>437</v>
      </c>
      <c r="K45" s="194">
        <f>INT(1000*(J45/MAX(J44:J49)))</f>
        <v>973</v>
      </c>
      <c r="L45" s="275"/>
      <c r="M45" s="275"/>
    </row>
    <row r="46" spans="1:13" ht="15.75">
      <c r="A46" s="271"/>
      <c r="B46" s="33">
        <f t="shared" si="6"/>
        <v>3</v>
      </c>
      <c r="C46" s="34">
        <v>3</v>
      </c>
      <c r="D46" s="40" t="s">
        <v>55</v>
      </c>
      <c r="E46" s="41" t="s">
        <v>56</v>
      </c>
      <c r="F46" s="37" t="s">
        <v>51</v>
      </c>
      <c r="G46" s="191" t="s">
        <v>234</v>
      </c>
      <c r="H46" s="276">
        <v>302</v>
      </c>
      <c r="I46" s="213">
        <v>100</v>
      </c>
      <c r="J46" s="277">
        <f t="shared" si="7"/>
        <v>402</v>
      </c>
      <c r="K46" s="194">
        <f>INT(1000*(J46/MAX(J44:J49)))</f>
        <v>895</v>
      </c>
      <c r="L46" s="275"/>
      <c r="M46" s="275"/>
    </row>
    <row r="47" spans="1:13" ht="15.75">
      <c r="A47" s="271"/>
      <c r="B47" s="33">
        <f t="shared" si="6"/>
        <v>4</v>
      </c>
      <c r="C47" s="34">
        <v>218</v>
      </c>
      <c r="D47" s="233" t="s">
        <v>123</v>
      </c>
      <c r="E47" s="55" t="s">
        <v>124</v>
      </c>
      <c r="F47" s="285" t="s">
        <v>125</v>
      </c>
      <c r="G47" s="191" t="s">
        <v>234</v>
      </c>
      <c r="H47" s="276">
        <v>313</v>
      </c>
      <c r="I47" s="213">
        <v>40</v>
      </c>
      <c r="J47" s="277">
        <f t="shared" si="7"/>
        <v>353</v>
      </c>
      <c r="K47" s="194">
        <f>INT(1000*(J47/MAX(J44:J49)))</f>
        <v>786</v>
      </c>
      <c r="L47" s="275"/>
      <c r="M47" s="275"/>
    </row>
    <row r="48" spans="1:13" ht="15.75">
      <c r="A48" s="271"/>
      <c r="B48" s="33">
        <f t="shared" si="6"/>
        <v>5</v>
      </c>
      <c r="C48" s="34">
        <v>6</v>
      </c>
      <c r="D48" s="40" t="s">
        <v>59</v>
      </c>
      <c r="E48" s="55">
        <v>3156</v>
      </c>
      <c r="F48" s="56" t="s">
        <v>51</v>
      </c>
      <c r="G48" s="191" t="s">
        <v>234</v>
      </c>
      <c r="H48" s="276">
        <v>169</v>
      </c>
      <c r="I48" s="213">
        <v>0</v>
      </c>
      <c r="J48" s="277">
        <f t="shared" si="7"/>
        <v>169</v>
      </c>
      <c r="K48" s="194">
        <f>INT(1000*(J48/MAX(J44:J49)))</f>
        <v>376</v>
      </c>
      <c r="L48" s="275"/>
      <c r="M48" s="275"/>
    </row>
    <row r="49" spans="1:13" ht="16.5" thickBot="1">
      <c r="A49" s="271"/>
      <c r="B49" s="45">
        <f t="shared" si="6"/>
        <v>6</v>
      </c>
      <c r="C49" s="46">
        <v>30</v>
      </c>
      <c r="D49" s="66" t="s">
        <v>111</v>
      </c>
      <c r="E49" s="48" t="s">
        <v>112</v>
      </c>
      <c r="F49" s="112" t="s">
        <v>101</v>
      </c>
      <c r="G49" s="264" t="s">
        <v>234</v>
      </c>
      <c r="H49" s="278" t="s">
        <v>214</v>
      </c>
      <c r="I49" s="279">
        <v>0</v>
      </c>
      <c r="J49" s="280">
        <f t="shared" si="7"/>
        <v>0</v>
      </c>
      <c r="K49" s="241">
        <f>INT(1000*(J49/MAX(J44:J49)))</f>
        <v>0</v>
      </c>
      <c r="L49" s="275"/>
      <c r="M49" s="275"/>
    </row>
    <row r="50" spans="1:13" ht="19.5" thickBot="1">
      <c r="A50" s="44"/>
      <c r="B50" s="269" t="s">
        <v>237</v>
      </c>
      <c r="C50" s="19"/>
      <c r="D50" s="19"/>
      <c r="E50" s="19"/>
      <c r="F50" s="20"/>
      <c r="G50" s="21"/>
      <c r="H50" s="21"/>
      <c r="I50" s="21"/>
      <c r="J50" s="21"/>
      <c r="K50" s="21"/>
      <c r="L50" s="180"/>
      <c r="M50" s="270"/>
    </row>
    <row r="51" spans="2:13" ht="12.75">
      <c r="B51" s="394" t="s">
        <v>36</v>
      </c>
      <c r="C51" s="396" t="s">
        <v>37</v>
      </c>
      <c r="D51" s="433" t="s">
        <v>38</v>
      </c>
      <c r="E51" s="400" t="s">
        <v>39</v>
      </c>
      <c r="F51" s="384" t="s">
        <v>40</v>
      </c>
      <c r="G51" s="384" t="s">
        <v>230</v>
      </c>
      <c r="H51" s="384" t="s">
        <v>231</v>
      </c>
      <c r="I51" s="384" t="s">
        <v>232</v>
      </c>
      <c r="J51" s="436" t="s">
        <v>188</v>
      </c>
      <c r="K51" s="438" t="s">
        <v>233</v>
      </c>
      <c r="L51" s="1"/>
      <c r="M51" s="1"/>
    </row>
    <row r="52" spans="2:13" ht="13.5" thickBot="1">
      <c r="B52" s="395"/>
      <c r="C52" s="397"/>
      <c r="D52" s="434"/>
      <c r="E52" s="401"/>
      <c r="F52" s="385"/>
      <c r="G52" s="385"/>
      <c r="H52" s="385"/>
      <c r="I52" s="385"/>
      <c r="J52" s="437"/>
      <c r="K52" s="439"/>
      <c r="L52" s="1"/>
      <c r="M52" s="1"/>
    </row>
    <row r="53" spans="1:13" ht="15.75">
      <c r="A53" s="271"/>
      <c r="B53" s="24">
        <f aca="true" t="shared" si="8" ref="B53:B58">B52+1</f>
        <v>1</v>
      </c>
      <c r="C53" s="25">
        <v>22</v>
      </c>
      <c r="D53" s="125" t="s">
        <v>97</v>
      </c>
      <c r="E53" s="126" t="s">
        <v>98</v>
      </c>
      <c r="F53" s="127" t="s">
        <v>51</v>
      </c>
      <c r="G53" s="254" t="s">
        <v>234</v>
      </c>
      <c r="H53" s="272">
        <v>360</v>
      </c>
      <c r="I53" s="273">
        <v>90</v>
      </c>
      <c r="J53" s="274">
        <f aca="true" t="shared" si="9" ref="J53:J58">SUM(H53:I53)</f>
        <v>450</v>
      </c>
      <c r="K53" s="256">
        <f>INT(1000*(J53/MAX(J53:J58)))</f>
        <v>1000</v>
      </c>
      <c r="L53" s="275"/>
      <c r="M53" s="275"/>
    </row>
    <row r="54" spans="1:13" ht="15.75">
      <c r="A54" s="271"/>
      <c r="B54" s="33">
        <f t="shared" si="8"/>
        <v>2</v>
      </c>
      <c r="C54" s="34">
        <v>28</v>
      </c>
      <c r="D54" s="40" t="s">
        <v>107</v>
      </c>
      <c r="E54" s="55" t="s">
        <v>108</v>
      </c>
      <c r="F54" s="56" t="s">
        <v>101</v>
      </c>
      <c r="G54" s="191" t="s">
        <v>234</v>
      </c>
      <c r="H54" s="276">
        <v>359</v>
      </c>
      <c r="I54" s="213">
        <v>60</v>
      </c>
      <c r="J54" s="277">
        <f t="shared" si="9"/>
        <v>419</v>
      </c>
      <c r="K54" s="194">
        <f>INT(1000*(J54/MAX(J53:J58)))</f>
        <v>931</v>
      </c>
      <c r="L54" s="275"/>
      <c r="M54" s="275"/>
    </row>
    <row r="55" spans="1:13" ht="15.75">
      <c r="A55" s="271"/>
      <c r="B55" s="33">
        <f t="shared" si="8"/>
        <v>3</v>
      </c>
      <c r="C55" s="34">
        <v>15</v>
      </c>
      <c r="D55" s="73" t="s">
        <v>141</v>
      </c>
      <c r="E55" s="41" t="s">
        <v>142</v>
      </c>
      <c r="F55" s="37" t="s">
        <v>143</v>
      </c>
      <c r="G55" s="191" t="s">
        <v>235</v>
      </c>
      <c r="H55" s="276">
        <v>345</v>
      </c>
      <c r="I55" s="213">
        <v>10</v>
      </c>
      <c r="J55" s="277">
        <f t="shared" si="9"/>
        <v>355</v>
      </c>
      <c r="K55" s="194">
        <f>INT(1000*(J55/MAX(J53:J58)))</f>
        <v>788</v>
      </c>
      <c r="L55" s="275"/>
      <c r="M55" s="275"/>
    </row>
    <row r="56" spans="1:13" ht="15.75">
      <c r="A56" s="271"/>
      <c r="B56" s="33">
        <f t="shared" si="8"/>
        <v>4</v>
      </c>
      <c r="C56" s="34">
        <v>25</v>
      </c>
      <c r="D56" s="40" t="s">
        <v>99</v>
      </c>
      <c r="E56" s="55" t="s">
        <v>100</v>
      </c>
      <c r="F56" s="56" t="s">
        <v>101</v>
      </c>
      <c r="G56" s="191" t="s">
        <v>234</v>
      </c>
      <c r="H56" s="276">
        <v>354</v>
      </c>
      <c r="I56" s="213">
        <v>0</v>
      </c>
      <c r="J56" s="277">
        <f t="shared" si="9"/>
        <v>354</v>
      </c>
      <c r="K56" s="194">
        <f>INT(1000*(J56/MAX(J53:J58)))</f>
        <v>786</v>
      </c>
      <c r="L56" s="275"/>
      <c r="M56" s="275"/>
    </row>
    <row r="57" spans="1:13" ht="15.75">
      <c r="A57" s="271"/>
      <c r="B57" s="33">
        <f t="shared" si="8"/>
        <v>5</v>
      </c>
      <c r="C57" s="34">
        <v>7</v>
      </c>
      <c r="D57" s="40" t="s">
        <v>61</v>
      </c>
      <c r="E57" s="55">
        <v>3155</v>
      </c>
      <c r="F57" s="56" t="s">
        <v>51</v>
      </c>
      <c r="G57" s="191" t="s">
        <v>234</v>
      </c>
      <c r="H57" s="276">
        <v>312</v>
      </c>
      <c r="I57" s="213">
        <v>0</v>
      </c>
      <c r="J57" s="277">
        <f t="shared" si="9"/>
        <v>312</v>
      </c>
      <c r="K57" s="194">
        <f>INT(1000*(J57/MAX(J53:J58)))</f>
        <v>693</v>
      </c>
      <c r="L57" s="275"/>
      <c r="M57" s="275"/>
    </row>
    <row r="58" spans="1:13" ht="16.5" thickBot="1">
      <c r="A58" s="271"/>
      <c r="B58" s="45">
        <f t="shared" si="8"/>
        <v>6</v>
      </c>
      <c r="C58" s="46">
        <v>9</v>
      </c>
      <c r="D58" s="66" t="s">
        <v>63</v>
      </c>
      <c r="E58" s="48">
        <v>3153</v>
      </c>
      <c r="F58" s="112" t="s">
        <v>51</v>
      </c>
      <c r="G58" s="264" t="s">
        <v>234</v>
      </c>
      <c r="H58" s="278" t="s">
        <v>214</v>
      </c>
      <c r="I58" s="279">
        <v>0</v>
      </c>
      <c r="J58" s="280">
        <f t="shared" si="9"/>
        <v>0</v>
      </c>
      <c r="K58" s="241">
        <f>INT(1000*(J58/MAX(J53:J58)))</f>
        <v>0</v>
      </c>
      <c r="L58" s="275"/>
      <c r="M58" s="275"/>
    </row>
    <row r="59" spans="2:13" ht="19.5" thickBot="1">
      <c r="B59" s="269" t="s">
        <v>238</v>
      </c>
      <c r="C59" s="141"/>
      <c r="D59" s="281"/>
      <c r="E59" s="282"/>
      <c r="F59" s="144"/>
      <c r="G59" s="140"/>
      <c r="H59" s="283"/>
      <c r="I59" s="140"/>
      <c r="J59" s="140"/>
      <c r="K59" s="284"/>
      <c r="L59" s="1"/>
      <c r="M59" s="1"/>
    </row>
    <row r="60" spans="2:13" ht="12.75">
      <c r="B60" s="394" t="s">
        <v>36</v>
      </c>
      <c r="C60" s="396" t="s">
        <v>37</v>
      </c>
      <c r="D60" s="433" t="s">
        <v>38</v>
      </c>
      <c r="E60" s="400" t="s">
        <v>39</v>
      </c>
      <c r="F60" s="384" t="s">
        <v>40</v>
      </c>
      <c r="G60" s="384" t="s">
        <v>230</v>
      </c>
      <c r="H60" s="384" t="s">
        <v>231</v>
      </c>
      <c r="I60" s="384" t="s">
        <v>232</v>
      </c>
      <c r="J60" s="436" t="s">
        <v>188</v>
      </c>
      <c r="K60" s="438" t="s">
        <v>233</v>
      </c>
      <c r="L60" s="1"/>
      <c r="M60" s="1"/>
    </row>
    <row r="61" spans="2:13" ht="13.5" thickBot="1">
      <c r="B61" s="395"/>
      <c r="C61" s="397"/>
      <c r="D61" s="434"/>
      <c r="E61" s="401"/>
      <c r="F61" s="385"/>
      <c r="G61" s="385"/>
      <c r="H61" s="385"/>
      <c r="I61" s="385"/>
      <c r="J61" s="437"/>
      <c r="K61" s="439"/>
      <c r="L61" s="1"/>
      <c r="M61" s="1"/>
    </row>
    <row r="62" spans="2:13" ht="15.75">
      <c r="B62" s="24">
        <f aca="true" t="shared" si="10" ref="B62:B67">B61+1</f>
        <v>1</v>
      </c>
      <c r="C62" s="25">
        <v>29</v>
      </c>
      <c r="D62" s="125" t="s">
        <v>109</v>
      </c>
      <c r="E62" s="126" t="s">
        <v>110</v>
      </c>
      <c r="F62" s="127" t="s">
        <v>101</v>
      </c>
      <c r="G62" s="254" t="s">
        <v>234</v>
      </c>
      <c r="H62" s="272">
        <v>360</v>
      </c>
      <c r="I62" s="273">
        <v>100</v>
      </c>
      <c r="J62" s="274">
        <f aca="true" t="shared" si="11" ref="J62:J67">SUM(H62:I62)</f>
        <v>460</v>
      </c>
      <c r="K62" s="256">
        <f>INT(1000*(J62/MAX(J62:J67)))</f>
        <v>1000</v>
      </c>
      <c r="L62" s="1"/>
      <c r="M62" s="1"/>
    </row>
    <row r="63" spans="1:13" ht="15.75">
      <c r="A63" s="271"/>
      <c r="B63" s="33">
        <f t="shared" si="10"/>
        <v>2</v>
      </c>
      <c r="C63" s="34">
        <v>167</v>
      </c>
      <c r="D63" s="73" t="s">
        <v>144</v>
      </c>
      <c r="E63" s="41" t="s">
        <v>145</v>
      </c>
      <c r="F63" s="37" t="s">
        <v>51</v>
      </c>
      <c r="G63" s="191" t="s">
        <v>234</v>
      </c>
      <c r="H63" s="276">
        <v>359</v>
      </c>
      <c r="I63" s="213">
        <v>90</v>
      </c>
      <c r="J63" s="277">
        <f t="shared" si="11"/>
        <v>449</v>
      </c>
      <c r="K63" s="194">
        <f>INT(1000*(J63/MAX(J62:J67)))</f>
        <v>976</v>
      </c>
      <c r="L63" s="275"/>
      <c r="M63" s="275"/>
    </row>
    <row r="64" spans="1:13" ht="15.75">
      <c r="A64" s="271"/>
      <c r="B64" s="33">
        <f t="shared" si="10"/>
        <v>3</v>
      </c>
      <c r="C64" s="34">
        <v>32</v>
      </c>
      <c r="D64" s="233" t="s">
        <v>115</v>
      </c>
      <c r="E64" s="55" t="s">
        <v>116</v>
      </c>
      <c r="F64" s="56" t="s">
        <v>101</v>
      </c>
      <c r="G64" s="191" t="s">
        <v>234</v>
      </c>
      <c r="H64" s="276">
        <v>356</v>
      </c>
      <c r="I64" s="213">
        <v>40</v>
      </c>
      <c r="J64" s="277">
        <f t="shared" si="11"/>
        <v>396</v>
      </c>
      <c r="K64" s="194">
        <f>INT(1000*(J64/MAX(J62:J67)))</f>
        <v>860</v>
      </c>
      <c r="L64" s="275"/>
      <c r="M64" s="275"/>
    </row>
    <row r="65" spans="1:13" ht="15.75">
      <c r="A65" s="271"/>
      <c r="B65" s="33">
        <f t="shared" si="10"/>
        <v>4</v>
      </c>
      <c r="C65" s="34">
        <v>39</v>
      </c>
      <c r="D65" s="40" t="s">
        <v>78</v>
      </c>
      <c r="E65" s="55" t="s">
        <v>79</v>
      </c>
      <c r="F65" s="37" t="s">
        <v>68</v>
      </c>
      <c r="G65" s="191" t="s">
        <v>234</v>
      </c>
      <c r="H65" s="276">
        <v>357</v>
      </c>
      <c r="I65" s="213">
        <v>0</v>
      </c>
      <c r="J65" s="277">
        <f t="shared" si="11"/>
        <v>357</v>
      </c>
      <c r="K65" s="194">
        <f>INT(1000*(J65/MAX(J62:J67)))</f>
        <v>776</v>
      </c>
      <c r="L65" s="275"/>
      <c r="M65" s="275"/>
    </row>
    <row r="66" spans="1:13" ht="15.75">
      <c r="A66" s="271"/>
      <c r="B66" s="33">
        <f t="shared" si="10"/>
        <v>5</v>
      </c>
      <c r="C66" s="34">
        <v>31</v>
      </c>
      <c r="D66" s="40" t="s">
        <v>113</v>
      </c>
      <c r="E66" s="55" t="s">
        <v>114</v>
      </c>
      <c r="F66" s="56" t="s">
        <v>101</v>
      </c>
      <c r="G66" s="191" t="s">
        <v>234</v>
      </c>
      <c r="H66" s="276" t="s">
        <v>214</v>
      </c>
      <c r="I66" s="213">
        <v>0</v>
      </c>
      <c r="J66" s="277">
        <f t="shared" si="11"/>
        <v>0</v>
      </c>
      <c r="K66" s="194">
        <f>INT(1000*(J66/MAX(J62:J67)))</f>
        <v>0</v>
      </c>
      <c r="L66" s="275"/>
      <c r="M66" s="275"/>
    </row>
    <row r="67" spans="2:13" ht="16.5" thickBot="1">
      <c r="B67" s="45">
        <f t="shared" si="10"/>
        <v>6</v>
      </c>
      <c r="C67" s="46">
        <v>26</v>
      </c>
      <c r="D67" s="66" t="s">
        <v>103</v>
      </c>
      <c r="E67" s="48" t="s">
        <v>104</v>
      </c>
      <c r="F67" s="112" t="s">
        <v>101</v>
      </c>
      <c r="G67" s="264" t="s">
        <v>236</v>
      </c>
      <c r="H67" s="278" t="s">
        <v>192</v>
      </c>
      <c r="I67" s="279" t="s">
        <v>192</v>
      </c>
      <c r="J67" s="280">
        <f t="shared" si="11"/>
        <v>0</v>
      </c>
      <c r="K67" s="241">
        <f>INT(1000*(J67/MAX(J62:J67)))</f>
        <v>0</v>
      </c>
      <c r="L67" s="1"/>
      <c r="M67" s="1"/>
    </row>
    <row r="68" spans="1:13" ht="25.5">
      <c r="A68" s="248"/>
      <c r="B68" s="248"/>
      <c r="C68" s="10"/>
      <c r="D68" s="267"/>
      <c r="E68" s="268"/>
      <c r="F68" s="268"/>
      <c r="G68" s="248"/>
      <c r="H68" s="248"/>
      <c r="I68" s="248"/>
      <c r="J68" s="248"/>
      <c r="K68" s="248"/>
      <c r="L68" s="248"/>
      <c r="M68" s="248"/>
    </row>
    <row r="69" spans="1:13" ht="25.5">
      <c r="A69" s="248"/>
      <c r="B69" s="248"/>
      <c r="C69" s="10"/>
      <c r="D69" s="267"/>
      <c r="E69" s="432" t="s">
        <v>240</v>
      </c>
      <c r="F69" s="432"/>
      <c r="G69" s="248"/>
      <c r="H69" s="248"/>
      <c r="I69" s="248"/>
      <c r="J69" s="248"/>
      <c r="K69" s="248"/>
      <c r="L69" s="248"/>
      <c r="M69" s="248"/>
    </row>
    <row r="70" spans="1:13" ht="19.5" thickBot="1">
      <c r="A70" s="10"/>
      <c r="B70" s="269" t="s">
        <v>229</v>
      </c>
      <c r="C70" s="19"/>
      <c r="D70" s="19"/>
      <c r="E70" s="19"/>
      <c r="F70" s="20"/>
      <c r="G70" s="21"/>
      <c r="H70" s="21"/>
      <c r="I70" s="21"/>
      <c r="J70" s="21"/>
      <c r="K70" s="21"/>
      <c r="L70" s="180"/>
      <c r="M70" s="270"/>
    </row>
    <row r="71" spans="2:13" ht="12.75">
      <c r="B71" s="394" t="s">
        <v>36</v>
      </c>
      <c r="C71" s="396" t="s">
        <v>37</v>
      </c>
      <c r="D71" s="433" t="s">
        <v>38</v>
      </c>
      <c r="E71" s="400" t="s">
        <v>39</v>
      </c>
      <c r="F71" s="384" t="s">
        <v>40</v>
      </c>
      <c r="G71" s="384" t="s">
        <v>230</v>
      </c>
      <c r="H71" s="384" t="s">
        <v>231</v>
      </c>
      <c r="I71" s="384" t="s">
        <v>232</v>
      </c>
      <c r="J71" s="436" t="s">
        <v>188</v>
      </c>
      <c r="K71" s="438" t="s">
        <v>233</v>
      </c>
      <c r="L71" s="1"/>
      <c r="M71" s="1"/>
    </row>
    <row r="72" spans="2:13" ht="13.5" thickBot="1">
      <c r="B72" s="395"/>
      <c r="C72" s="397"/>
      <c r="D72" s="434"/>
      <c r="E72" s="401"/>
      <c r="F72" s="385"/>
      <c r="G72" s="385"/>
      <c r="H72" s="385"/>
      <c r="I72" s="385"/>
      <c r="J72" s="437"/>
      <c r="K72" s="439"/>
      <c r="L72" s="1"/>
      <c r="M72" s="1"/>
    </row>
    <row r="73" spans="1:13" ht="15.75">
      <c r="A73" s="271"/>
      <c r="B73" s="24">
        <f aca="true" t="shared" si="12" ref="B73:B78">B72+1</f>
        <v>1</v>
      </c>
      <c r="C73" s="25">
        <v>3</v>
      </c>
      <c r="D73" s="125" t="s">
        <v>55</v>
      </c>
      <c r="E73" s="27" t="s">
        <v>56</v>
      </c>
      <c r="F73" s="28" t="s">
        <v>51</v>
      </c>
      <c r="G73" s="254" t="s">
        <v>234</v>
      </c>
      <c r="H73" s="272">
        <v>313</v>
      </c>
      <c r="I73" s="273">
        <v>100</v>
      </c>
      <c r="J73" s="274">
        <f aca="true" t="shared" si="13" ref="J73:J78">SUM(H73:I73)</f>
        <v>413</v>
      </c>
      <c r="K73" s="256">
        <f>INT(1000*(J73/MAX(J73:J78)))</f>
        <v>1000</v>
      </c>
      <c r="L73" s="275"/>
      <c r="M73" s="275"/>
    </row>
    <row r="74" spans="1:13" ht="15.75">
      <c r="A74" s="271"/>
      <c r="B74" s="33">
        <f t="shared" si="12"/>
        <v>2</v>
      </c>
      <c r="C74" s="34">
        <v>29</v>
      </c>
      <c r="D74" s="40" t="s">
        <v>109</v>
      </c>
      <c r="E74" s="55" t="s">
        <v>110</v>
      </c>
      <c r="F74" s="56" t="s">
        <v>101</v>
      </c>
      <c r="G74" s="191" t="s">
        <v>234</v>
      </c>
      <c r="H74" s="276">
        <v>282</v>
      </c>
      <c r="I74" s="213">
        <v>100</v>
      </c>
      <c r="J74" s="286">
        <f t="shared" si="13"/>
        <v>382</v>
      </c>
      <c r="K74" s="231">
        <f>INT(1000*(J74/MAX(J73:J78)))</f>
        <v>924</v>
      </c>
      <c r="L74" s="275"/>
      <c r="M74" s="275"/>
    </row>
    <row r="75" spans="1:13" ht="15.75">
      <c r="A75" s="271"/>
      <c r="B75" s="33">
        <f t="shared" si="12"/>
        <v>3</v>
      </c>
      <c r="C75" s="34">
        <v>32</v>
      </c>
      <c r="D75" s="233" t="s">
        <v>115</v>
      </c>
      <c r="E75" s="55" t="s">
        <v>116</v>
      </c>
      <c r="F75" s="56" t="s">
        <v>101</v>
      </c>
      <c r="G75" s="191" t="s">
        <v>234</v>
      </c>
      <c r="H75" s="276">
        <v>291</v>
      </c>
      <c r="I75" s="213">
        <v>90</v>
      </c>
      <c r="J75" s="286">
        <f t="shared" si="13"/>
        <v>381</v>
      </c>
      <c r="K75" s="231">
        <f>INT(1000*(J75/MAX(J73:J78)))</f>
        <v>922</v>
      </c>
      <c r="L75" s="275"/>
      <c r="M75" s="275"/>
    </row>
    <row r="76" spans="1:13" ht="15.75">
      <c r="A76" s="271"/>
      <c r="B76" s="33">
        <f t="shared" si="12"/>
        <v>4</v>
      </c>
      <c r="C76" s="34">
        <v>25</v>
      </c>
      <c r="D76" s="40" t="s">
        <v>99</v>
      </c>
      <c r="E76" s="55" t="s">
        <v>100</v>
      </c>
      <c r="F76" s="56" t="s">
        <v>101</v>
      </c>
      <c r="G76" s="191" t="s">
        <v>234</v>
      </c>
      <c r="H76" s="276">
        <v>313</v>
      </c>
      <c r="I76" s="213">
        <v>0</v>
      </c>
      <c r="J76" s="286">
        <f t="shared" si="13"/>
        <v>313</v>
      </c>
      <c r="K76" s="231">
        <f>INT(1000*(J76/MAX(J73:J78)))</f>
        <v>757</v>
      </c>
      <c r="L76" s="275"/>
      <c r="M76" s="275"/>
    </row>
    <row r="77" spans="1:13" ht="15.75">
      <c r="A77" s="271"/>
      <c r="B77" s="33">
        <f t="shared" si="12"/>
        <v>5</v>
      </c>
      <c r="C77" s="34">
        <v>7</v>
      </c>
      <c r="D77" s="40" t="s">
        <v>61</v>
      </c>
      <c r="E77" s="55">
        <v>3155</v>
      </c>
      <c r="F77" s="56" t="s">
        <v>51</v>
      </c>
      <c r="G77" s="191" t="s">
        <v>234</v>
      </c>
      <c r="H77" s="276">
        <v>226</v>
      </c>
      <c r="I77" s="213">
        <v>0</v>
      </c>
      <c r="J77" s="286">
        <f t="shared" si="13"/>
        <v>226</v>
      </c>
      <c r="K77" s="231">
        <f>INT(1000*(J77/MAX(J73:J78)))</f>
        <v>547</v>
      </c>
      <c r="L77" s="275"/>
      <c r="M77" s="275"/>
    </row>
    <row r="78" spans="1:13" ht="16.5" thickBot="1">
      <c r="A78" s="271"/>
      <c r="B78" s="45">
        <f t="shared" si="12"/>
        <v>6</v>
      </c>
      <c r="C78" s="46">
        <v>9</v>
      </c>
      <c r="D78" s="66" t="s">
        <v>63</v>
      </c>
      <c r="E78" s="48">
        <v>3153</v>
      </c>
      <c r="F78" s="112" t="s">
        <v>51</v>
      </c>
      <c r="G78" s="264" t="s">
        <v>234</v>
      </c>
      <c r="H78" s="278">
        <v>100</v>
      </c>
      <c r="I78" s="279">
        <v>0</v>
      </c>
      <c r="J78" s="287">
        <f t="shared" si="13"/>
        <v>100</v>
      </c>
      <c r="K78" s="288">
        <f>INT(1000*(J78/MAX(J73:J78)))</f>
        <v>242</v>
      </c>
      <c r="L78" s="275"/>
      <c r="M78" s="275"/>
    </row>
    <row r="79" spans="1:13" ht="19.5" thickBot="1">
      <c r="A79" s="44"/>
      <c r="B79" s="269" t="s">
        <v>237</v>
      </c>
      <c r="C79" s="19"/>
      <c r="D79" s="19"/>
      <c r="E79" s="19"/>
      <c r="F79" s="20"/>
      <c r="G79" s="21"/>
      <c r="H79" s="21"/>
      <c r="I79" s="21"/>
      <c r="J79" s="21"/>
      <c r="K79" s="21"/>
      <c r="L79" s="180"/>
      <c r="M79" s="270"/>
    </row>
    <row r="80" spans="2:13" ht="12.75">
      <c r="B80" s="394" t="s">
        <v>36</v>
      </c>
      <c r="C80" s="396" t="s">
        <v>37</v>
      </c>
      <c r="D80" s="433" t="s">
        <v>38</v>
      </c>
      <c r="E80" s="400" t="s">
        <v>39</v>
      </c>
      <c r="F80" s="384" t="s">
        <v>40</v>
      </c>
      <c r="G80" s="384" t="s">
        <v>230</v>
      </c>
      <c r="H80" s="384" t="s">
        <v>231</v>
      </c>
      <c r="I80" s="384" t="s">
        <v>232</v>
      </c>
      <c r="J80" s="436" t="s">
        <v>188</v>
      </c>
      <c r="K80" s="438" t="s">
        <v>233</v>
      </c>
      <c r="L80" s="1"/>
      <c r="M80" s="1"/>
    </row>
    <row r="81" spans="2:13" ht="13.5" thickBot="1">
      <c r="B81" s="395"/>
      <c r="C81" s="397"/>
      <c r="D81" s="434"/>
      <c r="E81" s="401"/>
      <c r="F81" s="385"/>
      <c r="G81" s="385"/>
      <c r="H81" s="385"/>
      <c r="I81" s="385"/>
      <c r="J81" s="437"/>
      <c r="K81" s="439"/>
      <c r="L81" s="1"/>
      <c r="M81" s="1"/>
    </row>
    <row r="82" spans="2:13" ht="15.75">
      <c r="B82" s="24">
        <f aca="true" t="shared" si="14" ref="B82:B87">B81+1</f>
        <v>1</v>
      </c>
      <c r="C82" s="25">
        <v>39</v>
      </c>
      <c r="D82" s="125" t="s">
        <v>78</v>
      </c>
      <c r="E82" s="126" t="s">
        <v>79</v>
      </c>
      <c r="F82" s="28" t="s">
        <v>68</v>
      </c>
      <c r="G82" s="254" t="s">
        <v>234</v>
      </c>
      <c r="H82" s="272">
        <v>346</v>
      </c>
      <c r="I82" s="273">
        <v>100</v>
      </c>
      <c r="J82" s="274">
        <f aca="true" t="shared" si="15" ref="J82:J87">SUM(H82:I82)</f>
        <v>446</v>
      </c>
      <c r="K82" s="256">
        <f>INT(1000*(J82/MAX(J82:J87)))</f>
        <v>1000</v>
      </c>
      <c r="L82" s="1"/>
      <c r="M82" s="1"/>
    </row>
    <row r="83" spans="2:13" ht="15.75">
      <c r="B83" s="33">
        <f t="shared" si="14"/>
        <v>2</v>
      </c>
      <c r="C83" s="34">
        <v>28</v>
      </c>
      <c r="D83" s="40" t="s">
        <v>107</v>
      </c>
      <c r="E83" s="55" t="s">
        <v>108</v>
      </c>
      <c r="F83" s="56" t="s">
        <v>101</v>
      </c>
      <c r="G83" s="191" t="s">
        <v>234</v>
      </c>
      <c r="H83" s="276">
        <v>352</v>
      </c>
      <c r="I83" s="213">
        <v>90</v>
      </c>
      <c r="J83" s="286">
        <f t="shared" si="15"/>
        <v>442</v>
      </c>
      <c r="K83" s="231">
        <f>INT(1000*(J83/MAX(J82:J87)))</f>
        <v>991</v>
      </c>
      <c r="L83" s="1"/>
      <c r="M83" s="1"/>
    </row>
    <row r="84" spans="2:13" ht="15.75">
      <c r="B84" s="33">
        <f t="shared" si="14"/>
        <v>3</v>
      </c>
      <c r="C84" s="34">
        <v>15</v>
      </c>
      <c r="D84" s="73" t="s">
        <v>141</v>
      </c>
      <c r="E84" s="41" t="s">
        <v>142</v>
      </c>
      <c r="F84" s="37" t="s">
        <v>143</v>
      </c>
      <c r="G84" s="191" t="s">
        <v>235</v>
      </c>
      <c r="H84" s="276">
        <v>352</v>
      </c>
      <c r="I84" s="213">
        <v>80</v>
      </c>
      <c r="J84" s="286">
        <f t="shared" si="15"/>
        <v>432</v>
      </c>
      <c r="K84" s="231">
        <f>INT(1000*(J84/MAX(J82:J87)))</f>
        <v>968</v>
      </c>
      <c r="L84" s="1"/>
      <c r="M84" s="1"/>
    </row>
    <row r="85" spans="2:13" ht="15.75">
      <c r="B85" s="33">
        <f t="shared" si="14"/>
        <v>4</v>
      </c>
      <c r="C85" s="34">
        <v>30</v>
      </c>
      <c r="D85" s="40" t="s">
        <v>111</v>
      </c>
      <c r="E85" s="55" t="s">
        <v>112</v>
      </c>
      <c r="F85" s="56" t="s">
        <v>101</v>
      </c>
      <c r="G85" s="191" t="s">
        <v>234</v>
      </c>
      <c r="H85" s="276" t="s">
        <v>192</v>
      </c>
      <c r="I85" s="213" t="s">
        <v>192</v>
      </c>
      <c r="J85" s="286">
        <f t="shared" si="15"/>
        <v>0</v>
      </c>
      <c r="K85" s="231">
        <f>INT(1000*(J85/MAX(J82:J87)))</f>
        <v>0</v>
      </c>
      <c r="L85" s="1"/>
      <c r="M85" s="1"/>
    </row>
    <row r="86" spans="2:13" ht="15.75">
      <c r="B86" s="33">
        <f t="shared" si="14"/>
        <v>5</v>
      </c>
      <c r="C86" s="34">
        <v>26</v>
      </c>
      <c r="D86" s="40" t="s">
        <v>103</v>
      </c>
      <c r="E86" s="55" t="s">
        <v>104</v>
      </c>
      <c r="F86" s="56" t="s">
        <v>101</v>
      </c>
      <c r="G86" s="191" t="s">
        <v>236</v>
      </c>
      <c r="H86" s="276" t="s">
        <v>192</v>
      </c>
      <c r="I86" s="213" t="s">
        <v>192</v>
      </c>
      <c r="J86" s="286">
        <f t="shared" si="15"/>
        <v>0</v>
      </c>
      <c r="K86" s="231">
        <f>INT(1000*(J86/MAX(J82:J87)))</f>
        <v>0</v>
      </c>
      <c r="L86" s="1"/>
      <c r="M86" s="1"/>
    </row>
    <row r="87" spans="2:13" ht="16.5" thickBot="1">
      <c r="B87" s="45">
        <f t="shared" si="14"/>
        <v>6</v>
      </c>
      <c r="C87" s="132">
        <v>31</v>
      </c>
      <c r="D87" s="289" t="s">
        <v>113</v>
      </c>
      <c r="E87" s="290" t="s">
        <v>114</v>
      </c>
      <c r="F87" s="98" t="s">
        <v>101</v>
      </c>
      <c r="G87" s="264" t="s">
        <v>234</v>
      </c>
      <c r="H87" s="278" t="s">
        <v>192</v>
      </c>
      <c r="I87" s="279" t="s">
        <v>192</v>
      </c>
      <c r="J87" s="287">
        <f t="shared" si="15"/>
        <v>0</v>
      </c>
      <c r="K87" s="288">
        <f>INT(1000*(J87/MAX(J82:J87)))</f>
        <v>0</v>
      </c>
      <c r="L87" s="1"/>
      <c r="M87" s="1"/>
    </row>
    <row r="88" spans="2:13" ht="19.5" thickBot="1">
      <c r="B88" s="269" t="s">
        <v>238</v>
      </c>
      <c r="C88" s="141"/>
      <c r="D88" s="281"/>
      <c r="E88" s="282"/>
      <c r="F88" s="144"/>
      <c r="G88" s="140"/>
      <c r="H88" s="283"/>
      <c r="I88" s="140"/>
      <c r="J88" s="140"/>
      <c r="K88" s="284"/>
      <c r="L88" s="1"/>
      <c r="M88" s="1"/>
    </row>
    <row r="89" spans="2:13" ht="12.75">
      <c r="B89" s="394" t="s">
        <v>36</v>
      </c>
      <c r="C89" s="396" t="s">
        <v>37</v>
      </c>
      <c r="D89" s="433" t="s">
        <v>38</v>
      </c>
      <c r="E89" s="400" t="s">
        <v>39</v>
      </c>
      <c r="F89" s="384" t="s">
        <v>40</v>
      </c>
      <c r="G89" s="384" t="s">
        <v>230</v>
      </c>
      <c r="H89" s="384" t="s">
        <v>231</v>
      </c>
      <c r="I89" s="384" t="s">
        <v>232</v>
      </c>
      <c r="J89" s="436" t="s">
        <v>188</v>
      </c>
      <c r="K89" s="438" t="s">
        <v>233</v>
      </c>
      <c r="L89" s="1"/>
      <c r="M89" s="1"/>
    </row>
    <row r="90" spans="2:13" ht="13.5" thickBot="1">
      <c r="B90" s="395"/>
      <c r="C90" s="397"/>
      <c r="D90" s="434"/>
      <c r="E90" s="401"/>
      <c r="F90" s="385"/>
      <c r="G90" s="385"/>
      <c r="H90" s="385"/>
      <c r="I90" s="385"/>
      <c r="J90" s="437"/>
      <c r="K90" s="439"/>
      <c r="L90" s="1"/>
      <c r="M90" s="1"/>
    </row>
    <row r="91" spans="2:13" ht="15.75">
      <c r="B91" s="24">
        <f aca="true" t="shared" si="16" ref="B91:B96">B90+1</f>
        <v>1</v>
      </c>
      <c r="C91" s="25">
        <v>167</v>
      </c>
      <c r="D91" s="26" t="s">
        <v>144</v>
      </c>
      <c r="E91" s="27" t="s">
        <v>145</v>
      </c>
      <c r="F91" s="28" t="s">
        <v>51</v>
      </c>
      <c r="G91" s="254" t="s">
        <v>234</v>
      </c>
      <c r="H91" s="272">
        <v>354</v>
      </c>
      <c r="I91" s="273">
        <v>100</v>
      </c>
      <c r="J91" s="291">
        <f aca="true" t="shared" si="17" ref="J91:J96">SUM(H91:I91)</f>
        <v>454</v>
      </c>
      <c r="K91" s="256">
        <f>INT(1000*(J91/MAX(J91:J96)))</f>
        <v>1000</v>
      </c>
      <c r="L91" s="1"/>
      <c r="M91" s="1"/>
    </row>
    <row r="92" spans="2:13" ht="15.75">
      <c r="B92" s="33">
        <f t="shared" si="16"/>
        <v>2</v>
      </c>
      <c r="C92" s="34">
        <v>22</v>
      </c>
      <c r="D92" s="40" t="s">
        <v>97</v>
      </c>
      <c r="E92" s="55" t="s">
        <v>98</v>
      </c>
      <c r="F92" s="56" t="s">
        <v>51</v>
      </c>
      <c r="G92" s="191" t="s">
        <v>234</v>
      </c>
      <c r="H92" s="276">
        <v>354</v>
      </c>
      <c r="I92" s="213">
        <v>100</v>
      </c>
      <c r="J92" s="292">
        <f t="shared" si="17"/>
        <v>454</v>
      </c>
      <c r="K92" s="231">
        <f>INT(1000*(J92/MAX(J91:J96)))</f>
        <v>1000</v>
      </c>
      <c r="L92" s="1"/>
      <c r="M92" s="1"/>
    </row>
    <row r="93" spans="2:13" ht="15.75">
      <c r="B93" s="33">
        <f t="shared" si="16"/>
        <v>3</v>
      </c>
      <c r="C93" s="34">
        <v>1</v>
      </c>
      <c r="D93" s="73" t="s">
        <v>49</v>
      </c>
      <c r="E93" s="41" t="s">
        <v>50</v>
      </c>
      <c r="F93" s="37" t="s">
        <v>51</v>
      </c>
      <c r="G93" s="191" t="s">
        <v>234</v>
      </c>
      <c r="H93" s="276">
        <v>351</v>
      </c>
      <c r="I93" s="213">
        <v>100</v>
      </c>
      <c r="J93" s="292">
        <f t="shared" si="17"/>
        <v>451</v>
      </c>
      <c r="K93" s="231">
        <f>INT(1000*(J93/MAX(J91:J96)))</f>
        <v>993</v>
      </c>
      <c r="L93" s="1"/>
      <c r="M93" s="1"/>
    </row>
    <row r="94" spans="2:13" ht="15.75">
      <c r="B94" s="33">
        <f t="shared" si="16"/>
        <v>4</v>
      </c>
      <c r="C94" s="34">
        <v>218</v>
      </c>
      <c r="D94" s="233" t="s">
        <v>123</v>
      </c>
      <c r="E94" s="55" t="s">
        <v>124</v>
      </c>
      <c r="F94" s="285" t="s">
        <v>125</v>
      </c>
      <c r="G94" s="191" t="s">
        <v>234</v>
      </c>
      <c r="H94" s="276">
        <v>360</v>
      </c>
      <c r="I94" s="213">
        <v>60</v>
      </c>
      <c r="J94" s="292">
        <f t="shared" si="17"/>
        <v>420</v>
      </c>
      <c r="K94" s="231">
        <f>INT(1000*(J94/MAX(J91:J96)))</f>
        <v>925</v>
      </c>
      <c r="L94" s="1"/>
      <c r="M94" s="1"/>
    </row>
    <row r="95" spans="2:13" ht="15.75">
      <c r="B95" s="33">
        <f t="shared" si="16"/>
        <v>5</v>
      </c>
      <c r="C95" s="34">
        <v>21</v>
      </c>
      <c r="D95" s="40" t="s">
        <v>95</v>
      </c>
      <c r="E95" s="55" t="s">
        <v>96</v>
      </c>
      <c r="F95" s="56" t="s">
        <v>51</v>
      </c>
      <c r="G95" s="191" t="s">
        <v>234</v>
      </c>
      <c r="H95" s="276">
        <v>356</v>
      </c>
      <c r="I95" s="213">
        <v>40</v>
      </c>
      <c r="J95" s="292">
        <f t="shared" si="17"/>
        <v>396</v>
      </c>
      <c r="K95" s="231">
        <f>INT(1000*(J95/MAX(J91:J96)))</f>
        <v>872</v>
      </c>
      <c r="L95" s="1"/>
      <c r="M95" s="1"/>
    </row>
    <row r="96" spans="2:13" ht="16.5" thickBot="1">
      <c r="B96" s="45">
        <f t="shared" si="16"/>
        <v>6</v>
      </c>
      <c r="C96" s="46">
        <v>6</v>
      </c>
      <c r="D96" s="66" t="s">
        <v>59</v>
      </c>
      <c r="E96" s="48">
        <v>3156</v>
      </c>
      <c r="F96" s="112" t="s">
        <v>51</v>
      </c>
      <c r="G96" s="264" t="s">
        <v>234</v>
      </c>
      <c r="H96" s="278">
        <v>172</v>
      </c>
      <c r="I96" s="279">
        <v>80</v>
      </c>
      <c r="J96" s="293">
        <f t="shared" si="17"/>
        <v>252</v>
      </c>
      <c r="K96" s="231">
        <f>INT(1000*(J96/MAX(J91:J96)))</f>
        <v>555</v>
      </c>
      <c r="L96" s="1"/>
      <c r="M96" s="1"/>
    </row>
    <row r="97" spans="1:11" ht="12.75">
      <c r="A97" s="44"/>
      <c r="B97" s="294"/>
      <c r="C97" s="294"/>
      <c r="D97" s="294"/>
      <c r="E97" s="294"/>
      <c r="F97" s="294"/>
      <c r="G97" s="294"/>
      <c r="H97" s="294"/>
      <c r="I97" s="294"/>
      <c r="J97" s="295"/>
      <c r="K97" s="296"/>
    </row>
    <row r="98" spans="2:13" ht="25.5">
      <c r="B98" s="248"/>
      <c r="C98" s="10"/>
      <c r="D98" s="267"/>
      <c r="E98" s="432" t="s">
        <v>226</v>
      </c>
      <c r="F98" s="432"/>
      <c r="G98" s="248"/>
      <c r="H98" s="248"/>
      <c r="I98" s="248"/>
      <c r="J98" s="297"/>
      <c r="K98" s="297"/>
      <c r="L98" s="248"/>
      <c r="M98" s="248"/>
    </row>
    <row r="99" spans="1:13" ht="16.5" customHeight="1" thickBot="1">
      <c r="A99" s="248"/>
      <c r="B99" s="269"/>
      <c r="C99" s="19"/>
      <c r="D99" s="19"/>
      <c r="E99" s="19"/>
      <c r="F99" s="20"/>
      <c r="G99" s="21"/>
      <c r="H99" s="21"/>
      <c r="I99" s="21"/>
      <c r="J99" s="21"/>
      <c r="K99" s="21"/>
      <c r="L99" s="180"/>
      <c r="M99" s="270"/>
    </row>
    <row r="100" spans="1:13" ht="18.75">
      <c r="A100" s="10"/>
      <c r="B100" s="440" t="s">
        <v>36</v>
      </c>
      <c r="C100" s="384" t="s">
        <v>37</v>
      </c>
      <c r="D100" s="433" t="s">
        <v>38</v>
      </c>
      <c r="E100" s="400" t="s">
        <v>39</v>
      </c>
      <c r="F100" s="384" t="s">
        <v>40</v>
      </c>
      <c r="G100" s="384" t="s">
        <v>230</v>
      </c>
      <c r="H100" s="384" t="s">
        <v>231</v>
      </c>
      <c r="I100" s="384" t="s">
        <v>232</v>
      </c>
      <c r="J100" s="436" t="s">
        <v>188</v>
      </c>
      <c r="K100" s="438" t="s">
        <v>233</v>
      </c>
      <c r="L100" s="1"/>
      <c r="M100" s="1"/>
    </row>
    <row r="101" spans="2:13" ht="13.5" thickBot="1">
      <c r="B101" s="441"/>
      <c r="C101" s="385"/>
      <c r="D101" s="434"/>
      <c r="E101" s="401"/>
      <c r="F101" s="385"/>
      <c r="G101" s="385"/>
      <c r="H101" s="385"/>
      <c r="I101" s="385"/>
      <c r="J101" s="437"/>
      <c r="K101" s="439"/>
      <c r="L101" s="1"/>
      <c r="M101" s="1"/>
    </row>
    <row r="102" spans="2:13" ht="15.75">
      <c r="B102" s="24">
        <f>B101+1</f>
        <v>1</v>
      </c>
      <c r="C102" s="25">
        <v>22</v>
      </c>
      <c r="D102" s="125" t="s">
        <v>97</v>
      </c>
      <c r="E102" s="126" t="s">
        <v>98</v>
      </c>
      <c r="F102" s="127" t="s">
        <v>51</v>
      </c>
      <c r="G102" s="254" t="s">
        <v>234</v>
      </c>
      <c r="H102" s="272">
        <v>340</v>
      </c>
      <c r="I102" s="273">
        <v>80</v>
      </c>
      <c r="J102" s="274">
        <f>SUM(H102:I102)</f>
        <v>420</v>
      </c>
      <c r="K102" s="256">
        <f>INT(1000*(J102/MAX(J102:J106)))</f>
        <v>1000</v>
      </c>
      <c r="L102" s="1"/>
      <c r="M102" s="1"/>
    </row>
    <row r="103" spans="2:13" ht="15.75">
      <c r="B103" s="33">
        <f>B102+1</f>
        <v>2</v>
      </c>
      <c r="C103" s="34">
        <v>1</v>
      </c>
      <c r="D103" s="73" t="s">
        <v>49</v>
      </c>
      <c r="E103" s="41" t="s">
        <v>50</v>
      </c>
      <c r="F103" s="37" t="s">
        <v>51</v>
      </c>
      <c r="G103" s="191" t="s">
        <v>234</v>
      </c>
      <c r="H103" s="276">
        <v>312</v>
      </c>
      <c r="I103" s="213">
        <v>100</v>
      </c>
      <c r="J103" s="286">
        <f>SUM(H103:I103)</f>
        <v>412</v>
      </c>
      <c r="K103" s="231">
        <f>INT(1000*(J103/MAX(J102:J106)))</f>
        <v>980</v>
      </c>
      <c r="L103" s="1"/>
      <c r="M103" s="1"/>
    </row>
    <row r="104" spans="2:13" ht="15.75">
      <c r="B104" s="33">
        <f>B103+1</f>
        <v>3</v>
      </c>
      <c r="C104" s="34">
        <v>167</v>
      </c>
      <c r="D104" s="73" t="s">
        <v>144</v>
      </c>
      <c r="E104" s="41" t="s">
        <v>145</v>
      </c>
      <c r="F104" s="37" t="s">
        <v>51</v>
      </c>
      <c r="G104" s="191" t="s">
        <v>234</v>
      </c>
      <c r="H104" s="276">
        <v>300</v>
      </c>
      <c r="I104" s="213">
        <v>100</v>
      </c>
      <c r="J104" s="286">
        <f>SUM(H104:I104)</f>
        <v>400</v>
      </c>
      <c r="K104" s="231">
        <f>INT(1000*(J104/MAX(J102:J106)))</f>
        <v>952</v>
      </c>
      <c r="L104" s="1"/>
      <c r="M104" s="1"/>
    </row>
    <row r="105" spans="2:13" ht="15.75">
      <c r="B105" s="33">
        <f>B104+1</f>
        <v>4</v>
      </c>
      <c r="C105" s="34">
        <v>29</v>
      </c>
      <c r="D105" s="40" t="s">
        <v>109</v>
      </c>
      <c r="E105" s="55" t="s">
        <v>110</v>
      </c>
      <c r="F105" s="56" t="s">
        <v>101</v>
      </c>
      <c r="G105" s="191" t="s">
        <v>234</v>
      </c>
      <c r="H105" s="276">
        <v>204</v>
      </c>
      <c r="I105" s="213">
        <v>100</v>
      </c>
      <c r="J105" s="286">
        <f>SUM(H105:I105)</f>
        <v>304</v>
      </c>
      <c r="K105" s="231">
        <f>INT(1000*(J105/MAX(J102:J106)))</f>
        <v>723</v>
      </c>
      <c r="L105" s="1"/>
      <c r="M105" s="1"/>
    </row>
    <row r="106" spans="2:13" ht="16.5" thickBot="1">
      <c r="B106" s="45">
        <f>B105+1</f>
        <v>5</v>
      </c>
      <c r="C106" s="46">
        <v>28</v>
      </c>
      <c r="D106" s="66" t="s">
        <v>107</v>
      </c>
      <c r="E106" s="48" t="s">
        <v>108</v>
      </c>
      <c r="F106" s="112" t="s">
        <v>101</v>
      </c>
      <c r="G106" s="264" t="s">
        <v>234</v>
      </c>
      <c r="H106" s="278" t="s">
        <v>214</v>
      </c>
      <c r="I106" s="279">
        <v>0</v>
      </c>
      <c r="J106" s="280">
        <f>SUM(H106:I106)</f>
        <v>0</v>
      </c>
      <c r="K106" s="241">
        <f>INT(1000*(J106/MAX(J102:J106)))</f>
        <v>0</v>
      </c>
      <c r="L106" s="1"/>
      <c r="M106" s="1"/>
    </row>
    <row r="107" spans="1:12" ht="12.75">
      <c r="A107" s="44"/>
      <c r="L107" s="298"/>
    </row>
    <row r="108" spans="2:12" ht="15.75">
      <c r="B108" s="159"/>
      <c r="C108" s="160"/>
      <c r="D108" s="6"/>
      <c r="E108" s="6"/>
      <c r="F108" s="9"/>
      <c r="G108" s="148"/>
      <c r="H108" s="9"/>
      <c r="I108" s="148"/>
      <c r="K108" s="6"/>
      <c r="L108" s="298"/>
    </row>
    <row r="109" spans="1:16" ht="15.75">
      <c r="A109" s="16" t="s">
        <v>173</v>
      </c>
      <c r="B109" s="16"/>
      <c r="C109" s="16"/>
      <c r="D109" s="16"/>
      <c r="E109" s="16"/>
      <c r="H109" s="148"/>
      <c r="I109" s="149" t="s">
        <v>172</v>
      </c>
      <c r="J109" s="149"/>
      <c r="K109" s="150"/>
      <c r="L109" s="150"/>
      <c r="M109" s="1"/>
      <c r="N109" s="1"/>
      <c r="O109" s="1"/>
      <c r="P109" s="1"/>
    </row>
    <row r="110" spans="1:16" ht="15.75">
      <c r="A110" s="151"/>
      <c r="B110" s="152"/>
      <c r="C110" s="9"/>
      <c r="D110" s="9"/>
      <c r="E110" s="153"/>
      <c r="H110" s="6"/>
      <c r="K110" s="44"/>
      <c r="L110" s="1"/>
      <c r="M110" s="1"/>
      <c r="N110" s="1"/>
      <c r="O110" s="1"/>
      <c r="P110" s="1"/>
    </row>
    <row r="111" spans="1:16" ht="15.75">
      <c r="A111" s="7" t="s">
        <v>171</v>
      </c>
      <c r="B111" s="7"/>
      <c r="C111" s="7"/>
      <c r="D111" s="7"/>
      <c r="E111" s="7"/>
      <c r="H111" s="9" t="s">
        <v>174</v>
      </c>
      <c r="J111" s="154"/>
      <c r="K111" s="154"/>
      <c r="N111" s="1"/>
      <c r="O111" s="1"/>
      <c r="P111" s="1"/>
    </row>
    <row r="112" spans="1:16" ht="15.75">
      <c r="A112" s="155"/>
      <c r="B112" s="156"/>
      <c r="C112" s="157"/>
      <c r="D112" s="157"/>
      <c r="E112" s="158"/>
      <c r="I112" s="6"/>
      <c r="N112" s="1"/>
      <c r="O112" s="1"/>
      <c r="P112" s="1"/>
    </row>
    <row r="113" spans="1:16" ht="15.75">
      <c r="A113" s="16" t="s">
        <v>175</v>
      </c>
      <c r="B113" s="16"/>
      <c r="C113" s="16"/>
      <c r="D113" s="16"/>
      <c r="E113" s="16"/>
      <c r="H113" s="9" t="s">
        <v>176</v>
      </c>
      <c r="I113" s="9"/>
      <c r="J113" s="9"/>
      <c r="K113" s="9"/>
      <c r="L113" s="9"/>
      <c r="M113" s="1"/>
      <c r="N113" s="1"/>
      <c r="O113" s="1"/>
      <c r="P113" s="1"/>
    </row>
    <row r="114" spans="1:16" ht="15.75">
      <c r="A114" s="1"/>
      <c r="C114" s="159"/>
      <c r="D114" s="160"/>
      <c r="E114" s="6"/>
      <c r="F114" s="6"/>
      <c r="G114" s="161"/>
      <c r="H114" s="153"/>
      <c r="I114" s="6"/>
      <c r="N114" s="1"/>
      <c r="O114" s="1"/>
      <c r="P114" s="1"/>
    </row>
    <row r="115" spans="1:16" ht="15.75">
      <c r="A115" s="1"/>
      <c r="C115" s="153"/>
      <c r="D115" s="6"/>
      <c r="E115" s="162"/>
      <c r="F115" s="162"/>
      <c r="G115" s="160"/>
      <c r="H115" s="7" t="s">
        <v>177</v>
      </c>
      <c r="I115" s="7"/>
      <c r="J115" s="7"/>
      <c r="K115" s="7"/>
      <c r="L115" s="7"/>
      <c r="N115" s="1"/>
      <c r="O115" s="1"/>
      <c r="P115" s="1"/>
    </row>
    <row r="116" ht="12.75">
      <c r="A116" s="1"/>
    </row>
  </sheetData>
  <sheetProtection/>
  <mergeCells count="116">
    <mergeCell ref="G100:G101"/>
    <mergeCell ref="H100:H101"/>
    <mergeCell ref="I100:I101"/>
    <mergeCell ref="J100:J101"/>
    <mergeCell ref="K100:K101"/>
    <mergeCell ref="H89:H90"/>
    <mergeCell ref="I89:I90"/>
    <mergeCell ref="J89:J90"/>
    <mergeCell ref="K89:K90"/>
    <mergeCell ref="E98:F98"/>
    <mergeCell ref="B100:B101"/>
    <mergeCell ref="C100:C101"/>
    <mergeCell ref="D100:D101"/>
    <mergeCell ref="E100:E101"/>
    <mergeCell ref="F100:F101"/>
    <mergeCell ref="H80:H81"/>
    <mergeCell ref="I80:I81"/>
    <mergeCell ref="J80:J81"/>
    <mergeCell ref="K80:K81"/>
    <mergeCell ref="B89:B90"/>
    <mergeCell ref="C89:C90"/>
    <mergeCell ref="D89:D90"/>
    <mergeCell ref="E89:E90"/>
    <mergeCell ref="F89:F90"/>
    <mergeCell ref="G89:G90"/>
    <mergeCell ref="H71:H72"/>
    <mergeCell ref="I71:I72"/>
    <mergeCell ref="J71:J72"/>
    <mergeCell ref="K71:K72"/>
    <mergeCell ref="B80:B81"/>
    <mergeCell ref="C80:C81"/>
    <mergeCell ref="D80:D81"/>
    <mergeCell ref="E80:E81"/>
    <mergeCell ref="F80:F81"/>
    <mergeCell ref="G80:G81"/>
    <mergeCell ref="B71:B72"/>
    <mergeCell ref="C71:C72"/>
    <mergeCell ref="D71:D72"/>
    <mergeCell ref="E71:E72"/>
    <mergeCell ref="F71:F72"/>
    <mergeCell ref="G71:G72"/>
    <mergeCell ref="G60:G61"/>
    <mergeCell ref="H60:H61"/>
    <mergeCell ref="I60:I61"/>
    <mergeCell ref="J60:J61"/>
    <mergeCell ref="K60:K61"/>
    <mergeCell ref="E69:F69"/>
    <mergeCell ref="G51:G52"/>
    <mergeCell ref="H51:H52"/>
    <mergeCell ref="I51:I52"/>
    <mergeCell ref="J51:J52"/>
    <mergeCell ref="K51:K52"/>
    <mergeCell ref="B60:B61"/>
    <mergeCell ref="C60:C61"/>
    <mergeCell ref="D60:D61"/>
    <mergeCell ref="E60:E61"/>
    <mergeCell ref="F60:F61"/>
    <mergeCell ref="G42:G43"/>
    <mergeCell ref="H42:H43"/>
    <mergeCell ref="I42:I43"/>
    <mergeCell ref="J42:J43"/>
    <mergeCell ref="K42:K43"/>
    <mergeCell ref="B51:B52"/>
    <mergeCell ref="C51:C52"/>
    <mergeCell ref="D51:D52"/>
    <mergeCell ref="E51:E52"/>
    <mergeCell ref="F51:F52"/>
    <mergeCell ref="H31:H32"/>
    <mergeCell ref="I31:I32"/>
    <mergeCell ref="J31:J32"/>
    <mergeCell ref="K31:K32"/>
    <mergeCell ref="E40:F40"/>
    <mergeCell ref="B42:B43"/>
    <mergeCell ref="C42:C43"/>
    <mergeCell ref="D42:D43"/>
    <mergeCell ref="E42:E43"/>
    <mergeCell ref="F42:F43"/>
    <mergeCell ref="H22:H23"/>
    <mergeCell ref="I22:I23"/>
    <mergeCell ref="J22:J23"/>
    <mergeCell ref="K22:K23"/>
    <mergeCell ref="B31:B32"/>
    <mergeCell ref="C31:C32"/>
    <mergeCell ref="D31:D32"/>
    <mergeCell ref="E31:E32"/>
    <mergeCell ref="F31:F32"/>
    <mergeCell ref="G31:G32"/>
    <mergeCell ref="H12:H13"/>
    <mergeCell ref="I12:I13"/>
    <mergeCell ref="J12:J13"/>
    <mergeCell ref="K12:K13"/>
    <mergeCell ref="B22:B23"/>
    <mergeCell ref="C22:C23"/>
    <mergeCell ref="D22:D23"/>
    <mergeCell ref="E22:E23"/>
    <mergeCell ref="F22:F23"/>
    <mergeCell ref="G22:G23"/>
    <mergeCell ref="B12:B13"/>
    <mergeCell ref="C12:C13"/>
    <mergeCell ref="D12:D13"/>
    <mergeCell ref="E12:E13"/>
    <mergeCell ref="F12:F13"/>
    <mergeCell ref="G12:G13"/>
    <mergeCell ref="J5:M5"/>
    <mergeCell ref="D6:I6"/>
    <mergeCell ref="J6:M6"/>
    <mergeCell ref="D7:I7"/>
    <mergeCell ref="A8:L8"/>
    <mergeCell ref="E10:F10"/>
    <mergeCell ref="D1:I1"/>
    <mergeCell ref="J1:L1"/>
    <mergeCell ref="D2:I2"/>
    <mergeCell ref="J2:L2"/>
    <mergeCell ref="D3:I3"/>
    <mergeCell ref="D4:I4"/>
    <mergeCell ref="J4:L4"/>
  </mergeCells>
  <printOptions/>
  <pageMargins left="1.39" right="0.1968503937007874" top="0.1968503937007874" bottom="0.1968503937007874" header="0" footer="0"/>
  <pageSetup fitToHeight="2" horizontalDpi="600" verticalDpi="600" orientation="portrait" paperSize="9" scale="68" r:id="rId1"/>
  <rowBreaks count="1" manualBreakCount="1">
    <brk id="6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30.00390625" style="1" customWidth="1"/>
    <col min="5" max="5" width="9.28125" style="1" customWidth="1"/>
    <col min="6" max="6" width="10.140625" style="1" customWidth="1"/>
    <col min="7" max="11" width="5.7109375" style="1" customWidth="1"/>
    <col min="12" max="12" width="7.8515625" style="1" customWidth="1"/>
    <col min="13" max="13" width="7.8515625" style="44" customWidth="1"/>
    <col min="14" max="14" width="9.00390625" style="1" customWidth="1"/>
    <col min="15" max="15" width="2.14062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179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241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250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251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5.5">
      <c r="A9" s="10"/>
      <c r="B9" s="417" t="s">
        <v>242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10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0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86" t="s">
        <v>186</v>
      </c>
      <c r="H11" s="387"/>
      <c r="I11" s="387"/>
      <c r="J11" s="406" t="s">
        <v>187</v>
      </c>
      <c r="K11" s="388"/>
      <c r="L11" s="442" t="s">
        <v>188</v>
      </c>
      <c r="M11" s="409" t="s">
        <v>189</v>
      </c>
      <c r="N11" s="444" t="s">
        <v>190</v>
      </c>
    </row>
    <row r="12" spans="2:14" ht="13.5" thickBot="1">
      <c r="B12" s="395"/>
      <c r="C12" s="397"/>
      <c r="D12" s="399"/>
      <c r="E12" s="401"/>
      <c r="F12" s="385"/>
      <c r="G12" s="22">
        <v>1</v>
      </c>
      <c r="H12" s="22">
        <v>2</v>
      </c>
      <c r="I12" s="23">
        <v>3</v>
      </c>
      <c r="J12" s="181">
        <v>1</v>
      </c>
      <c r="K12" s="182">
        <v>2</v>
      </c>
      <c r="L12" s="443"/>
      <c r="M12" s="410"/>
      <c r="N12" s="445"/>
    </row>
    <row r="13" spans="2:14" ht="15.75">
      <c r="B13" s="53">
        <f aca="true" t="shared" si="0" ref="B13:B52">B12+1</f>
        <v>1</v>
      </c>
      <c r="C13" s="25">
        <v>96</v>
      </c>
      <c r="D13" s="26" t="s">
        <v>164</v>
      </c>
      <c r="E13" s="27" t="s">
        <v>165</v>
      </c>
      <c r="F13" s="28" t="s">
        <v>125</v>
      </c>
      <c r="G13" s="299">
        <v>180</v>
      </c>
      <c r="H13" s="299">
        <v>180</v>
      </c>
      <c r="I13" s="300">
        <v>138</v>
      </c>
      <c r="J13" s="53"/>
      <c r="K13" s="301"/>
      <c r="L13" s="32">
        <f aca="true" t="shared" si="1" ref="L13:L52">SUM(G13:I13)</f>
        <v>498</v>
      </c>
      <c r="M13" s="231">
        <f>RANK(L13,L$13:L$52)</f>
        <v>1</v>
      </c>
      <c r="N13" s="188">
        <f aca="true" t="shared" si="2" ref="N13:N50">INT(((L13/$L$13)+((LOG(38)-LOG(M13))/10))*100)</f>
        <v>115</v>
      </c>
    </row>
    <row r="14" spans="2:14" ht="15.75">
      <c r="B14" s="33">
        <f t="shared" si="0"/>
        <v>2</v>
      </c>
      <c r="C14" s="34">
        <v>19</v>
      </c>
      <c r="D14" s="40" t="s">
        <v>131</v>
      </c>
      <c r="E14" s="55" t="s">
        <v>132</v>
      </c>
      <c r="F14" s="56" t="s">
        <v>51</v>
      </c>
      <c r="G14" s="42">
        <v>180</v>
      </c>
      <c r="H14" s="42">
        <v>180</v>
      </c>
      <c r="I14" s="60">
        <v>123</v>
      </c>
      <c r="J14" s="197"/>
      <c r="K14" s="43"/>
      <c r="L14" s="61">
        <f t="shared" si="1"/>
        <v>483</v>
      </c>
      <c r="M14" s="231">
        <f aca="true" t="shared" si="3" ref="M14:M52">RANK(L14,L$13:L$52)</f>
        <v>2</v>
      </c>
      <c r="N14" s="188">
        <f t="shared" si="2"/>
        <v>109</v>
      </c>
    </row>
    <row r="15" spans="2:14" ht="15.75">
      <c r="B15" s="33">
        <f t="shared" si="0"/>
        <v>3</v>
      </c>
      <c r="C15" s="34">
        <v>40</v>
      </c>
      <c r="D15" s="73" t="s">
        <v>66</v>
      </c>
      <c r="E15" s="41" t="s">
        <v>67</v>
      </c>
      <c r="F15" s="37" t="s">
        <v>68</v>
      </c>
      <c r="G15" s="42">
        <v>115</v>
      </c>
      <c r="H15" s="42">
        <v>180</v>
      </c>
      <c r="I15" s="60">
        <v>180</v>
      </c>
      <c r="J15" s="197"/>
      <c r="K15" s="43"/>
      <c r="L15" s="61">
        <f t="shared" si="1"/>
        <v>475</v>
      </c>
      <c r="M15" s="231">
        <f t="shared" si="3"/>
        <v>3</v>
      </c>
      <c r="N15" s="188">
        <f t="shared" si="2"/>
        <v>106</v>
      </c>
    </row>
    <row r="16" spans="2:14" ht="15.75">
      <c r="B16" s="33">
        <f t="shared" si="0"/>
        <v>4</v>
      </c>
      <c r="C16" s="54">
        <v>21</v>
      </c>
      <c r="D16" s="237" t="s">
        <v>95</v>
      </c>
      <c r="E16" s="302" t="s">
        <v>96</v>
      </c>
      <c r="F16" s="93" t="s">
        <v>51</v>
      </c>
      <c r="G16" s="42">
        <v>180</v>
      </c>
      <c r="H16" s="42">
        <v>114</v>
      </c>
      <c r="I16" s="60">
        <v>180</v>
      </c>
      <c r="J16" s="197"/>
      <c r="K16" s="43"/>
      <c r="L16" s="61">
        <f t="shared" si="1"/>
        <v>474</v>
      </c>
      <c r="M16" s="231">
        <f t="shared" si="3"/>
        <v>4</v>
      </c>
      <c r="N16" s="188">
        <f t="shared" si="2"/>
        <v>104</v>
      </c>
    </row>
    <row r="17" spans="2:14" ht="15.75">
      <c r="B17" s="33">
        <f t="shared" si="0"/>
        <v>5</v>
      </c>
      <c r="C17" s="34">
        <v>68</v>
      </c>
      <c r="D17" s="40" t="s">
        <v>146</v>
      </c>
      <c r="E17" s="55">
        <v>325</v>
      </c>
      <c r="F17" s="56" t="s">
        <v>125</v>
      </c>
      <c r="G17" s="72">
        <v>180</v>
      </c>
      <c r="H17" s="72">
        <v>180</v>
      </c>
      <c r="I17" s="211">
        <v>112</v>
      </c>
      <c r="J17" s="200"/>
      <c r="K17" s="201"/>
      <c r="L17" s="61">
        <f t="shared" si="1"/>
        <v>472</v>
      </c>
      <c r="M17" s="231">
        <f t="shared" si="3"/>
        <v>5</v>
      </c>
      <c r="N17" s="188">
        <f t="shared" si="2"/>
        <v>103</v>
      </c>
    </row>
    <row r="18" spans="2:14" ht="15.75">
      <c r="B18" s="33">
        <f t="shared" si="0"/>
        <v>6</v>
      </c>
      <c r="C18" s="72">
        <v>14</v>
      </c>
      <c r="D18" s="40" t="s">
        <v>64</v>
      </c>
      <c r="E18" s="41" t="s">
        <v>65</v>
      </c>
      <c r="F18" s="37" t="s">
        <v>51</v>
      </c>
      <c r="G18" s="42">
        <v>111</v>
      </c>
      <c r="H18" s="42">
        <v>180</v>
      </c>
      <c r="I18" s="60">
        <v>180</v>
      </c>
      <c r="J18" s="197"/>
      <c r="K18" s="43"/>
      <c r="L18" s="61">
        <f t="shared" si="1"/>
        <v>471</v>
      </c>
      <c r="M18" s="231">
        <f t="shared" si="3"/>
        <v>6</v>
      </c>
      <c r="N18" s="188">
        <f t="shared" si="2"/>
        <v>102</v>
      </c>
    </row>
    <row r="19" spans="2:14" ht="15.75">
      <c r="B19" s="33">
        <f t="shared" si="0"/>
        <v>7</v>
      </c>
      <c r="C19" s="54">
        <v>11</v>
      </c>
      <c r="D19" s="35" t="s">
        <v>169</v>
      </c>
      <c r="E19" s="36" t="s">
        <v>170</v>
      </c>
      <c r="F19" s="87" t="s">
        <v>125</v>
      </c>
      <c r="G19" s="42">
        <v>138</v>
      </c>
      <c r="H19" s="42">
        <v>138</v>
      </c>
      <c r="I19" s="60">
        <v>180</v>
      </c>
      <c r="J19" s="202"/>
      <c r="K19" s="203"/>
      <c r="L19" s="61">
        <f t="shared" si="1"/>
        <v>456</v>
      </c>
      <c r="M19" s="231">
        <f t="shared" si="3"/>
        <v>7</v>
      </c>
      <c r="N19" s="188">
        <f t="shared" si="2"/>
        <v>98</v>
      </c>
    </row>
    <row r="20" spans="2:14" ht="15.75">
      <c r="B20" s="33">
        <f t="shared" si="0"/>
        <v>8</v>
      </c>
      <c r="C20" s="34">
        <v>4</v>
      </c>
      <c r="D20" s="233" t="s">
        <v>57</v>
      </c>
      <c r="E20" s="55" t="s">
        <v>58</v>
      </c>
      <c r="F20" s="37" t="s">
        <v>51</v>
      </c>
      <c r="G20" s="42">
        <v>180</v>
      </c>
      <c r="H20" s="42">
        <v>91</v>
      </c>
      <c r="I20" s="60">
        <v>180</v>
      </c>
      <c r="J20" s="202"/>
      <c r="K20" s="203"/>
      <c r="L20" s="61">
        <f t="shared" si="1"/>
        <v>451</v>
      </c>
      <c r="M20" s="231">
        <f t="shared" si="3"/>
        <v>8</v>
      </c>
      <c r="N20" s="188">
        <f t="shared" si="2"/>
        <v>97</v>
      </c>
    </row>
    <row r="21" spans="2:14" ht="15.75">
      <c r="B21" s="33">
        <f t="shared" si="0"/>
        <v>9</v>
      </c>
      <c r="C21" s="34">
        <v>66</v>
      </c>
      <c r="D21" s="76" t="s">
        <v>167</v>
      </c>
      <c r="E21" s="41" t="s">
        <v>168</v>
      </c>
      <c r="F21" s="37" t="s">
        <v>125</v>
      </c>
      <c r="G21" s="42">
        <v>169</v>
      </c>
      <c r="H21" s="42">
        <v>180</v>
      </c>
      <c r="I21" s="60">
        <v>75</v>
      </c>
      <c r="J21" s="197"/>
      <c r="K21" s="43"/>
      <c r="L21" s="61">
        <f t="shared" si="1"/>
        <v>424</v>
      </c>
      <c r="M21" s="231">
        <f t="shared" si="3"/>
        <v>9</v>
      </c>
      <c r="N21" s="188">
        <f t="shared" si="2"/>
        <v>91</v>
      </c>
    </row>
    <row r="22" spans="2:14" ht="15.75">
      <c r="B22" s="33">
        <f t="shared" si="0"/>
        <v>10</v>
      </c>
      <c r="C22" s="90">
        <v>42</v>
      </c>
      <c r="D22" s="235" t="s">
        <v>72</v>
      </c>
      <c r="E22" s="63" t="s">
        <v>73</v>
      </c>
      <c r="F22" s="92" t="s">
        <v>68</v>
      </c>
      <c r="G22" s="42">
        <v>180</v>
      </c>
      <c r="H22" s="42">
        <v>180</v>
      </c>
      <c r="I22" s="60" t="s">
        <v>192</v>
      </c>
      <c r="J22" s="202"/>
      <c r="K22" s="203"/>
      <c r="L22" s="61">
        <f t="shared" si="1"/>
        <v>360</v>
      </c>
      <c r="M22" s="231">
        <f t="shared" si="3"/>
        <v>10</v>
      </c>
      <c r="N22" s="188">
        <f t="shared" si="2"/>
        <v>78</v>
      </c>
    </row>
    <row r="23" spans="2:14" ht="15.75">
      <c r="B23" s="33">
        <f t="shared" si="0"/>
        <v>11</v>
      </c>
      <c r="C23" s="34">
        <v>37</v>
      </c>
      <c r="D23" s="76" t="s">
        <v>76</v>
      </c>
      <c r="E23" s="41" t="s">
        <v>77</v>
      </c>
      <c r="F23" s="37" t="s">
        <v>68</v>
      </c>
      <c r="G23" s="42">
        <v>180</v>
      </c>
      <c r="H23" s="42">
        <v>180</v>
      </c>
      <c r="I23" s="60" t="s">
        <v>192</v>
      </c>
      <c r="J23" s="197"/>
      <c r="K23" s="43"/>
      <c r="L23" s="61">
        <f t="shared" si="1"/>
        <v>360</v>
      </c>
      <c r="M23" s="231">
        <f t="shared" si="3"/>
        <v>10</v>
      </c>
      <c r="N23" s="188">
        <f t="shared" si="2"/>
        <v>78</v>
      </c>
    </row>
    <row r="24" spans="2:14" ht="15.75">
      <c r="B24" s="33">
        <f t="shared" si="0"/>
        <v>12</v>
      </c>
      <c r="C24" s="34">
        <v>22</v>
      </c>
      <c r="D24" s="40" t="s">
        <v>97</v>
      </c>
      <c r="E24" s="55" t="s">
        <v>98</v>
      </c>
      <c r="F24" s="56" t="s">
        <v>51</v>
      </c>
      <c r="G24" s="42">
        <v>180</v>
      </c>
      <c r="H24" s="42">
        <v>180</v>
      </c>
      <c r="I24" s="60" t="s">
        <v>192</v>
      </c>
      <c r="J24" s="197"/>
      <c r="K24" s="43"/>
      <c r="L24" s="61">
        <f t="shared" si="1"/>
        <v>360</v>
      </c>
      <c r="M24" s="231">
        <f t="shared" si="3"/>
        <v>10</v>
      </c>
      <c r="N24" s="188">
        <f t="shared" si="2"/>
        <v>78</v>
      </c>
    </row>
    <row r="25" spans="2:14" ht="15.75">
      <c r="B25" s="33">
        <f t="shared" si="0"/>
        <v>13</v>
      </c>
      <c r="C25" s="54">
        <v>12</v>
      </c>
      <c r="D25" s="234" t="s">
        <v>160</v>
      </c>
      <c r="E25" s="36" t="s">
        <v>161</v>
      </c>
      <c r="F25" s="87" t="s">
        <v>125</v>
      </c>
      <c r="G25" s="42">
        <v>180</v>
      </c>
      <c r="H25" s="42">
        <v>0</v>
      </c>
      <c r="I25" s="60">
        <v>180</v>
      </c>
      <c r="J25" s="197"/>
      <c r="K25" s="43"/>
      <c r="L25" s="61">
        <f t="shared" si="1"/>
        <v>360</v>
      </c>
      <c r="M25" s="231">
        <f t="shared" si="3"/>
        <v>10</v>
      </c>
      <c r="N25" s="188">
        <f t="shared" si="2"/>
        <v>78</v>
      </c>
    </row>
    <row r="26" spans="2:14" ht="15.75">
      <c r="B26" s="33">
        <f t="shared" si="0"/>
        <v>14</v>
      </c>
      <c r="C26" s="90">
        <v>35</v>
      </c>
      <c r="D26" s="62" t="s">
        <v>86</v>
      </c>
      <c r="E26" s="91" t="s">
        <v>87</v>
      </c>
      <c r="F26" s="92" t="s">
        <v>51</v>
      </c>
      <c r="G26" s="42">
        <v>0</v>
      </c>
      <c r="H26" s="42">
        <v>180</v>
      </c>
      <c r="I26" s="60">
        <v>180</v>
      </c>
      <c r="J26" s="197"/>
      <c r="K26" s="43"/>
      <c r="L26" s="61">
        <f t="shared" si="1"/>
        <v>360</v>
      </c>
      <c r="M26" s="231">
        <f t="shared" si="3"/>
        <v>10</v>
      </c>
      <c r="N26" s="188">
        <f t="shared" si="2"/>
        <v>78</v>
      </c>
    </row>
    <row r="27" spans="2:14" ht="15.75">
      <c r="B27" s="33">
        <f t="shared" si="0"/>
        <v>15</v>
      </c>
      <c r="C27" s="90">
        <v>31</v>
      </c>
      <c r="D27" s="62" t="s">
        <v>113</v>
      </c>
      <c r="E27" s="91" t="s">
        <v>114</v>
      </c>
      <c r="F27" s="64" t="s">
        <v>101</v>
      </c>
      <c r="G27" s="42">
        <v>166</v>
      </c>
      <c r="H27" s="42">
        <v>124</v>
      </c>
      <c r="I27" s="60">
        <v>59</v>
      </c>
      <c r="J27" s="197"/>
      <c r="K27" s="43"/>
      <c r="L27" s="61">
        <f t="shared" si="1"/>
        <v>349</v>
      </c>
      <c r="M27" s="231">
        <f t="shared" si="3"/>
        <v>15</v>
      </c>
      <c r="N27" s="188">
        <f t="shared" si="2"/>
        <v>74</v>
      </c>
    </row>
    <row r="28" spans="2:14" ht="15.75">
      <c r="B28" s="33">
        <f t="shared" si="0"/>
        <v>16</v>
      </c>
      <c r="C28" s="34">
        <v>38</v>
      </c>
      <c r="D28" s="40" t="s">
        <v>80</v>
      </c>
      <c r="E28" s="55" t="s">
        <v>81</v>
      </c>
      <c r="F28" s="37" t="s">
        <v>68</v>
      </c>
      <c r="G28" s="42">
        <v>83</v>
      </c>
      <c r="H28" s="42">
        <v>57</v>
      </c>
      <c r="I28" s="60">
        <v>180</v>
      </c>
      <c r="J28" s="202"/>
      <c r="K28" s="203"/>
      <c r="L28" s="61">
        <f t="shared" si="1"/>
        <v>320</v>
      </c>
      <c r="M28" s="231">
        <f t="shared" si="3"/>
        <v>16</v>
      </c>
      <c r="N28" s="188">
        <f t="shared" si="2"/>
        <v>68</v>
      </c>
    </row>
    <row r="29" spans="2:14" ht="15.75">
      <c r="B29" s="33">
        <f t="shared" si="0"/>
        <v>17</v>
      </c>
      <c r="C29" s="34">
        <v>13</v>
      </c>
      <c r="D29" s="139" t="s">
        <v>158</v>
      </c>
      <c r="E29" s="56">
        <v>317</v>
      </c>
      <c r="F29" s="56" t="s">
        <v>125</v>
      </c>
      <c r="G29" s="72">
        <v>180</v>
      </c>
      <c r="H29" s="72">
        <v>64</v>
      </c>
      <c r="I29" s="211">
        <v>75</v>
      </c>
      <c r="J29" s="200"/>
      <c r="K29" s="201"/>
      <c r="L29" s="61">
        <f t="shared" si="1"/>
        <v>319</v>
      </c>
      <c r="M29" s="231">
        <f t="shared" si="3"/>
        <v>17</v>
      </c>
      <c r="N29" s="188">
        <f t="shared" si="2"/>
        <v>67</v>
      </c>
    </row>
    <row r="30" spans="2:14" ht="15.75">
      <c r="B30" s="33">
        <f t="shared" si="0"/>
        <v>18</v>
      </c>
      <c r="C30" s="54">
        <v>67</v>
      </c>
      <c r="D30" s="35" t="s">
        <v>154</v>
      </c>
      <c r="E30" s="36" t="s">
        <v>155</v>
      </c>
      <c r="F30" s="87" t="s">
        <v>125</v>
      </c>
      <c r="G30" s="42">
        <v>119</v>
      </c>
      <c r="H30" s="42">
        <v>180</v>
      </c>
      <c r="I30" s="60">
        <v>0</v>
      </c>
      <c r="J30" s="197"/>
      <c r="K30" s="43"/>
      <c r="L30" s="61">
        <f t="shared" si="1"/>
        <v>299</v>
      </c>
      <c r="M30" s="231">
        <f t="shared" si="3"/>
        <v>18</v>
      </c>
      <c r="N30" s="188">
        <f t="shared" si="2"/>
        <v>63</v>
      </c>
    </row>
    <row r="31" spans="2:14" ht="15.75">
      <c r="B31" s="33">
        <f t="shared" si="0"/>
        <v>19</v>
      </c>
      <c r="C31" s="54">
        <v>20</v>
      </c>
      <c r="D31" s="35" t="s">
        <v>178</v>
      </c>
      <c r="E31" s="36" t="s">
        <v>133</v>
      </c>
      <c r="F31" s="104" t="s">
        <v>51</v>
      </c>
      <c r="G31" s="42">
        <v>90</v>
      </c>
      <c r="H31" s="42">
        <v>87</v>
      </c>
      <c r="I31" s="60">
        <v>115</v>
      </c>
      <c r="J31" s="197"/>
      <c r="K31" s="43"/>
      <c r="L31" s="61">
        <f t="shared" si="1"/>
        <v>292</v>
      </c>
      <c r="M31" s="231">
        <f t="shared" si="3"/>
        <v>19</v>
      </c>
      <c r="N31" s="188">
        <f t="shared" si="2"/>
        <v>61</v>
      </c>
    </row>
    <row r="32" spans="2:14" ht="15.75">
      <c r="B32" s="33">
        <f t="shared" si="0"/>
        <v>20</v>
      </c>
      <c r="C32" s="34">
        <v>3</v>
      </c>
      <c r="D32" s="40" t="s">
        <v>55</v>
      </c>
      <c r="E32" s="41" t="s">
        <v>56</v>
      </c>
      <c r="F32" s="37" t="s">
        <v>51</v>
      </c>
      <c r="G32" s="42">
        <v>130</v>
      </c>
      <c r="H32" s="42">
        <v>71</v>
      </c>
      <c r="I32" s="60">
        <v>85</v>
      </c>
      <c r="J32" s="197"/>
      <c r="K32" s="43"/>
      <c r="L32" s="61">
        <f t="shared" si="1"/>
        <v>286</v>
      </c>
      <c r="M32" s="231">
        <f t="shared" si="3"/>
        <v>20</v>
      </c>
      <c r="N32" s="188">
        <f t="shared" si="2"/>
        <v>60</v>
      </c>
    </row>
    <row r="33" spans="2:14" ht="15.75">
      <c r="B33" s="33">
        <f t="shared" si="0"/>
        <v>21</v>
      </c>
      <c r="C33" s="90">
        <v>70</v>
      </c>
      <c r="D33" s="235" t="s">
        <v>152</v>
      </c>
      <c r="E33" s="63" t="s">
        <v>153</v>
      </c>
      <c r="F33" s="92" t="s">
        <v>125</v>
      </c>
      <c r="G33" s="42">
        <v>0</v>
      </c>
      <c r="H33" s="42">
        <v>94</v>
      </c>
      <c r="I33" s="60">
        <v>180</v>
      </c>
      <c r="J33" s="197"/>
      <c r="K33" s="43"/>
      <c r="L33" s="61">
        <f t="shared" si="1"/>
        <v>274</v>
      </c>
      <c r="M33" s="231">
        <f t="shared" si="3"/>
        <v>21</v>
      </c>
      <c r="N33" s="188">
        <f t="shared" si="2"/>
        <v>57</v>
      </c>
    </row>
    <row r="34" spans="2:14" ht="15.75">
      <c r="B34" s="33">
        <f t="shared" si="0"/>
        <v>22</v>
      </c>
      <c r="C34" s="90">
        <v>8</v>
      </c>
      <c r="D34" s="62" t="s">
        <v>62</v>
      </c>
      <c r="E34" s="63">
        <v>3154</v>
      </c>
      <c r="F34" s="64" t="s">
        <v>51</v>
      </c>
      <c r="G34" s="191">
        <v>0</v>
      </c>
      <c r="H34" s="191">
        <v>80</v>
      </c>
      <c r="I34" s="213">
        <v>180</v>
      </c>
      <c r="J34" s="33"/>
      <c r="K34" s="193"/>
      <c r="L34" s="61">
        <f t="shared" si="1"/>
        <v>260</v>
      </c>
      <c r="M34" s="231">
        <f t="shared" si="3"/>
        <v>22</v>
      </c>
      <c r="N34" s="188">
        <f t="shared" si="2"/>
        <v>54</v>
      </c>
    </row>
    <row r="35" spans="1:15" ht="15.75">
      <c r="A35" s="294"/>
      <c r="B35" s="53">
        <f t="shared" si="0"/>
        <v>23</v>
      </c>
      <c r="C35" s="90">
        <v>34</v>
      </c>
      <c r="D35" s="62" t="s">
        <v>89</v>
      </c>
      <c r="E35" s="91" t="s">
        <v>90</v>
      </c>
      <c r="F35" s="92" t="s">
        <v>51</v>
      </c>
      <c r="G35" s="299">
        <v>80</v>
      </c>
      <c r="H35" s="299">
        <v>0</v>
      </c>
      <c r="I35" s="300">
        <v>180</v>
      </c>
      <c r="J35" s="53"/>
      <c r="K35" s="301"/>
      <c r="L35" s="61">
        <f t="shared" si="1"/>
        <v>260</v>
      </c>
      <c r="M35" s="231">
        <f t="shared" si="3"/>
        <v>22</v>
      </c>
      <c r="N35" s="188">
        <f t="shared" si="2"/>
        <v>54</v>
      </c>
      <c r="O35" s="294"/>
    </row>
    <row r="36" spans="2:14" ht="15.75">
      <c r="B36" s="33">
        <f t="shared" si="0"/>
        <v>24</v>
      </c>
      <c r="C36" s="34">
        <v>7</v>
      </c>
      <c r="D36" s="40" t="s">
        <v>61</v>
      </c>
      <c r="E36" s="55">
        <v>3155</v>
      </c>
      <c r="F36" s="56" t="s">
        <v>51</v>
      </c>
      <c r="G36" s="191">
        <v>0</v>
      </c>
      <c r="H36" s="191">
        <v>75</v>
      </c>
      <c r="I36" s="213">
        <v>180</v>
      </c>
      <c r="J36" s="33"/>
      <c r="K36" s="193"/>
      <c r="L36" s="61">
        <f t="shared" si="1"/>
        <v>255</v>
      </c>
      <c r="M36" s="231">
        <f t="shared" si="3"/>
        <v>24</v>
      </c>
      <c r="N36" s="188">
        <f t="shared" si="2"/>
        <v>53</v>
      </c>
    </row>
    <row r="37" spans="2:14" ht="15.75">
      <c r="B37" s="33">
        <f t="shared" si="0"/>
        <v>25</v>
      </c>
      <c r="C37" s="54">
        <v>9</v>
      </c>
      <c r="D37" s="85" t="s">
        <v>63</v>
      </c>
      <c r="E37" s="86">
        <v>3153</v>
      </c>
      <c r="F37" s="104" t="s">
        <v>51</v>
      </c>
      <c r="G37" s="42">
        <v>180</v>
      </c>
      <c r="H37" s="42">
        <v>66</v>
      </c>
      <c r="I37" s="60">
        <v>0</v>
      </c>
      <c r="J37" s="197"/>
      <c r="K37" s="43"/>
      <c r="L37" s="61">
        <f t="shared" si="1"/>
        <v>246</v>
      </c>
      <c r="M37" s="231">
        <f t="shared" si="3"/>
        <v>25</v>
      </c>
      <c r="N37" s="188">
        <f t="shared" si="2"/>
        <v>51</v>
      </c>
    </row>
    <row r="38" spans="1:15" ht="15.75">
      <c r="A38" s="294"/>
      <c r="B38" s="33">
        <f t="shared" si="0"/>
        <v>26</v>
      </c>
      <c r="C38" s="54">
        <v>69</v>
      </c>
      <c r="D38" s="35" t="s">
        <v>149</v>
      </c>
      <c r="E38" s="36" t="s">
        <v>150</v>
      </c>
      <c r="F38" s="87" t="s">
        <v>125</v>
      </c>
      <c r="G38" s="191">
        <v>99</v>
      </c>
      <c r="H38" s="191">
        <v>142</v>
      </c>
      <c r="I38" s="213">
        <v>0</v>
      </c>
      <c r="J38" s="33"/>
      <c r="K38" s="193"/>
      <c r="L38" s="61">
        <f t="shared" si="1"/>
        <v>241</v>
      </c>
      <c r="M38" s="231">
        <f t="shared" si="3"/>
        <v>26</v>
      </c>
      <c r="N38" s="188">
        <f t="shared" si="2"/>
        <v>50</v>
      </c>
      <c r="O38" s="294"/>
    </row>
    <row r="39" spans="2:14" ht="15.75">
      <c r="B39" s="33">
        <f t="shared" si="0"/>
        <v>27</v>
      </c>
      <c r="C39" s="54">
        <v>1</v>
      </c>
      <c r="D39" s="35" t="s">
        <v>49</v>
      </c>
      <c r="E39" s="36" t="s">
        <v>50</v>
      </c>
      <c r="F39" s="87" t="s">
        <v>51</v>
      </c>
      <c r="G39" s="42">
        <v>128</v>
      </c>
      <c r="H39" s="42">
        <v>0</v>
      </c>
      <c r="I39" s="60">
        <v>112</v>
      </c>
      <c r="J39" s="197"/>
      <c r="K39" s="43"/>
      <c r="L39" s="61">
        <f t="shared" si="1"/>
        <v>240</v>
      </c>
      <c r="M39" s="231">
        <f t="shared" si="3"/>
        <v>27</v>
      </c>
      <c r="N39" s="188">
        <f t="shared" si="2"/>
        <v>49</v>
      </c>
    </row>
    <row r="40" spans="2:14" ht="15.75">
      <c r="B40" s="33">
        <f t="shared" si="0"/>
        <v>28</v>
      </c>
      <c r="C40" s="34">
        <v>5</v>
      </c>
      <c r="D40" s="73" t="s">
        <v>138</v>
      </c>
      <c r="E40" s="41" t="s">
        <v>139</v>
      </c>
      <c r="F40" s="56" t="s">
        <v>101</v>
      </c>
      <c r="G40" s="72">
        <v>100</v>
      </c>
      <c r="H40" s="72">
        <v>0</v>
      </c>
      <c r="I40" s="211">
        <v>127</v>
      </c>
      <c r="J40" s="200"/>
      <c r="K40" s="201"/>
      <c r="L40" s="61">
        <f t="shared" si="1"/>
        <v>227</v>
      </c>
      <c r="M40" s="231">
        <f t="shared" si="3"/>
        <v>28</v>
      </c>
      <c r="N40" s="188">
        <f t="shared" si="2"/>
        <v>46</v>
      </c>
    </row>
    <row r="41" spans="2:14" ht="15.75">
      <c r="B41" s="33">
        <f t="shared" si="0"/>
        <v>29</v>
      </c>
      <c r="C41" s="90">
        <v>24</v>
      </c>
      <c r="D41" s="62" t="s">
        <v>93</v>
      </c>
      <c r="E41" s="91">
        <v>1295</v>
      </c>
      <c r="F41" s="64" t="s">
        <v>94</v>
      </c>
      <c r="G41" s="42">
        <v>0</v>
      </c>
      <c r="H41" s="42">
        <v>180</v>
      </c>
      <c r="I41" s="60">
        <v>0</v>
      </c>
      <c r="J41" s="197"/>
      <c r="K41" s="43"/>
      <c r="L41" s="61">
        <f t="shared" si="1"/>
        <v>180</v>
      </c>
      <c r="M41" s="231">
        <f t="shared" si="3"/>
        <v>29</v>
      </c>
      <c r="N41" s="188">
        <f t="shared" si="2"/>
        <v>37</v>
      </c>
    </row>
    <row r="42" spans="2:14" ht="15.75">
      <c r="B42" s="33">
        <f t="shared" si="0"/>
        <v>30</v>
      </c>
      <c r="C42" s="34">
        <v>10</v>
      </c>
      <c r="D42" s="73" t="s">
        <v>162</v>
      </c>
      <c r="E42" s="41" t="s">
        <v>163</v>
      </c>
      <c r="F42" s="37" t="s">
        <v>125</v>
      </c>
      <c r="G42" s="42">
        <v>180</v>
      </c>
      <c r="H42" s="42">
        <v>0</v>
      </c>
      <c r="I42" s="60" t="s">
        <v>192</v>
      </c>
      <c r="J42" s="197"/>
      <c r="K42" s="43"/>
      <c r="L42" s="61">
        <f t="shared" si="1"/>
        <v>180</v>
      </c>
      <c r="M42" s="231">
        <f t="shared" si="3"/>
        <v>29</v>
      </c>
      <c r="N42" s="188">
        <f t="shared" si="2"/>
        <v>37</v>
      </c>
    </row>
    <row r="43" spans="2:14" ht="15.75">
      <c r="B43" s="33">
        <f t="shared" si="0"/>
        <v>31</v>
      </c>
      <c r="C43" s="72">
        <v>41</v>
      </c>
      <c r="D43" s="73" t="s">
        <v>70</v>
      </c>
      <c r="E43" s="41" t="s">
        <v>71</v>
      </c>
      <c r="F43" s="37" t="s">
        <v>68</v>
      </c>
      <c r="G43" s="72">
        <v>0</v>
      </c>
      <c r="H43" s="72">
        <v>180</v>
      </c>
      <c r="I43" s="211" t="s">
        <v>192</v>
      </c>
      <c r="J43" s="200"/>
      <c r="K43" s="201"/>
      <c r="L43" s="61">
        <f t="shared" si="1"/>
        <v>180</v>
      </c>
      <c r="M43" s="231">
        <f t="shared" si="3"/>
        <v>29</v>
      </c>
      <c r="N43" s="188">
        <f t="shared" si="2"/>
        <v>37</v>
      </c>
    </row>
    <row r="44" spans="2:14" ht="15.75">
      <c r="B44" s="33">
        <f t="shared" si="0"/>
        <v>32</v>
      </c>
      <c r="C44" s="34">
        <v>43</v>
      </c>
      <c r="D44" s="73" t="s">
        <v>74</v>
      </c>
      <c r="E44" s="41" t="s">
        <v>75</v>
      </c>
      <c r="F44" s="37" t="s">
        <v>68</v>
      </c>
      <c r="G44" s="42">
        <v>0</v>
      </c>
      <c r="H44" s="42">
        <v>180</v>
      </c>
      <c r="I44" s="60" t="s">
        <v>192</v>
      </c>
      <c r="J44" s="197"/>
      <c r="K44" s="43"/>
      <c r="L44" s="61">
        <f t="shared" si="1"/>
        <v>180</v>
      </c>
      <c r="M44" s="231">
        <f t="shared" si="3"/>
        <v>29</v>
      </c>
      <c r="N44" s="188">
        <f t="shared" si="2"/>
        <v>37</v>
      </c>
    </row>
    <row r="45" spans="2:14" ht="15.75">
      <c r="B45" s="33">
        <f t="shared" si="0"/>
        <v>33</v>
      </c>
      <c r="C45" s="54">
        <v>6</v>
      </c>
      <c r="D45" s="85" t="s">
        <v>59</v>
      </c>
      <c r="E45" s="86">
        <v>3156</v>
      </c>
      <c r="F45" s="104" t="s">
        <v>51</v>
      </c>
      <c r="G45" s="191">
        <v>0</v>
      </c>
      <c r="H45" s="191">
        <v>0</v>
      </c>
      <c r="I45" s="213">
        <v>180</v>
      </c>
      <c r="J45" s="33"/>
      <c r="K45" s="193"/>
      <c r="L45" s="61">
        <f t="shared" si="1"/>
        <v>180</v>
      </c>
      <c r="M45" s="231">
        <f t="shared" si="3"/>
        <v>29</v>
      </c>
      <c r="N45" s="188">
        <f t="shared" si="2"/>
        <v>37</v>
      </c>
    </row>
    <row r="46" spans="2:14" ht="15.75">
      <c r="B46" s="33">
        <f t="shared" si="0"/>
        <v>34</v>
      </c>
      <c r="C46" s="34">
        <v>36</v>
      </c>
      <c r="D46" s="40" t="s">
        <v>91</v>
      </c>
      <c r="E46" s="55" t="s">
        <v>92</v>
      </c>
      <c r="F46" s="37" t="s">
        <v>51</v>
      </c>
      <c r="G46" s="42">
        <v>0</v>
      </c>
      <c r="H46" s="42">
        <v>146</v>
      </c>
      <c r="I46" s="60">
        <v>0</v>
      </c>
      <c r="J46" s="197"/>
      <c r="K46" s="43"/>
      <c r="L46" s="61">
        <f t="shared" si="1"/>
        <v>146</v>
      </c>
      <c r="M46" s="231">
        <f t="shared" si="3"/>
        <v>34</v>
      </c>
      <c r="N46" s="188">
        <f t="shared" si="2"/>
        <v>29</v>
      </c>
    </row>
    <row r="47" spans="2:14" ht="15.75">
      <c r="B47" s="33">
        <f t="shared" si="0"/>
        <v>35</v>
      </c>
      <c r="C47" s="34">
        <v>17</v>
      </c>
      <c r="D47" s="40" t="s">
        <v>129</v>
      </c>
      <c r="E47" s="55" t="s">
        <v>130</v>
      </c>
      <c r="F47" s="56" t="s">
        <v>51</v>
      </c>
      <c r="G47" s="42">
        <v>110</v>
      </c>
      <c r="H47" s="42">
        <v>30</v>
      </c>
      <c r="I47" s="60">
        <v>0</v>
      </c>
      <c r="J47" s="197"/>
      <c r="K47" s="43"/>
      <c r="L47" s="61">
        <f t="shared" si="1"/>
        <v>140</v>
      </c>
      <c r="M47" s="231">
        <f t="shared" si="3"/>
        <v>35</v>
      </c>
      <c r="N47" s="188">
        <f t="shared" si="2"/>
        <v>28</v>
      </c>
    </row>
    <row r="48" spans="2:14" ht="15.75">
      <c r="B48" s="53">
        <f t="shared" si="0"/>
        <v>36</v>
      </c>
      <c r="C48" s="34">
        <v>75</v>
      </c>
      <c r="D48" s="73" t="s">
        <v>135</v>
      </c>
      <c r="E48" s="41" t="s">
        <v>136</v>
      </c>
      <c r="F48" s="87" t="s">
        <v>125</v>
      </c>
      <c r="G48" s="42">
        <v>0</v>
      </c>
      <c r="H48" s="42">
        <v>60</v>
      </c>
      <c r="I48" s="60">
        <v>73</v>
      </c>
      <c r="J48" s="197"/>
      <c r="K48" s="43"/>
      <c r="L48" s="61">
        <f t="shared" si="1"/>
        <v>133</v>
      </c>
      <c r="M48" s="231">
        <f t="shared" si="3"/>
        <v>36</v>
      </c>
      <c r="N48" s="188">
        <f t="shared" si="2"/>
        <v>26</v>
      </c>
    </row>
    <row r="49" spans="2:14" ht="15.75">
      <c r="B49" s="33">
        <f t="shared" si="0"/>
        <v>37</v>
      </c>
      <c r="C49" s="34">
        <v>28</v>
      </c>
      <c r="D49" s="40" t="s">
        <v>107</v>
      </c>
      <c r="E49" s="55" t="s">
        <v>108</v>
      </c>
      <c r="F49" s="56" t="s">
        <v>101</v>
      </c>
      <c r="G49" s="42">
        <v>0</v>
      </c>
      <c r="H49" s="42">
        <v>74</v>
      </c>
      <c r="I49" s="60" t="s">
        <v>192</v>
      </c>
      <c r="J49" s="197"/>
      <c r="K49" s="43"/>
      <c r="L49" s="61">
        <f t="shared" si="1"/>
        <v>74</v>
      </c>
      <c r="M49" s="231">
        <f t="shared" si="3"/>
        <v>37</v>
      </c>
      <c r="N49" s="188">
        <f t="shared" si="2"/>
        <v>14</v>
      </c>
    </row>
    <row r="50" spans="2:14" ht="15.75">
      <c r="B50" s="89">
        <f t="shared" si="0"/>
        <v>38</v>
      </c>
      <c r="C50" s="303">
        <v>32</v>
      </c>
      <c r="D50" s="304" t="s">
        <v>115</v>
      </c>
      <c r="E50" s="305" t="s">
        <v>116</v>
      </c>
      <c r="F50" s="64" t="s">
        <v>101</v>
      </c>
      <c r="G50" s="306">
        <v>57</v>
      </c>
      <c r="H50" s="306" t="s">
        <v>192</v>
      </c>
      <c r="I50" s="307" t="s">
        <v>192</v>
      </c>
      <c r="J50" s="308"/>
      <c r="K50" s="309"/>
      <c r="L50" s="310">
        <f t="shared" si="1"/>
        <v>57</v>
      </c>
      <c r="M50" s="231">
        <f t="shared" si="3"/>
        <v>38</v>
      </c>
      <c r="N50" s="188">
        <f t="shared" si="2"/>
        <v>11</v>
      </c>
    </row>
    <row r="51" spans="2:14" ht="15.75">
      <c r="B51" s="33">
        <f t="shared" si="0"/>
        <v>39</v>
      </c>
      <c r="C51" s="311">
        <v>16</v>
      </c>
      <c r="D51" s="40" t="s">
        <v>126</v>
      </c>
      <c r="E51" s="55" t="s">
        <v>127</v>
      </c>
      <c r="F51" s="56" t="s">
        <v>51</v>
      </c>
      <c r="G51" s="191">
        <v>0</v>
      </c>
      <c r="H51" s="191">
        <v>0</v>
      </c>
      <c r="I51" s="193">
        <v>0</v>
      </c>
      <c r="J51" s="33"/>
      <c r="K51" s="193"/>
      <c r="L51" s="61">
        <f t="shared" si="1"/>
        <v>0</v>
      </c>
      <c r="M51" s="231">
        <f t="shared" si="3"/>
        <v>39</v>
      </c>
      <c r="N51" s="217">
        <v>0</v>
      </c>
    </row>
    <row r="52" spans="2:14" ht="16.5" thickBot="1">
      <c r="B52" s="131">
        <f t="shared" si="0"/>
        <v>40</v>
      </c>
      <c r="C52" s="132">
        <v>71</v>
      </c>
      <c r="D52" s="133" t="s">
        <v>147</v>
      </c>
      <c r="E52" s="134" t="s">
        <v>148</v>
      </c>
      <c r="F52" s="49" t="s">
        <v>125</v>
      </c>
      <c r="G52" s="135">
        <v>0</v>
      </c>
      <c r="H52" s="135">
        <v>0</v>
      </c>
      <c r="I52" s="312" t="s">
        <v>192</v>
      </c>
      <c r="J52" s="313"/>
      <c r="K52" s="312"/>
      <c r="L52" s="314">
        <f t="shared" si="1"/>
        <v>0</v>
      </c>
      <c r="M52" s="241">
        <f t="shared" si="3"/>
        <v>39</v>
      </c>
      <c r="N52" s="228">
        <v>0</v>
      </c>
    </row>
    <row r="55" spans="1:16" ht="15.75">
      <c r="A55" s="16" t="s">
        <v>173</v>
      </c>
      <c r="B55" s="16"/>
      <c r="C55" s="16"/>
      <c r="D55" s="16"/>
      <c r="E55" s="16"/>
      <c r="H55" s="148"/>
      <c r="I55" s="149" t="s">
        <v>172</v>
      </c>
      <c r="J55" s="149"/>
      <c r="K55" s="150"/>
      <c r="L55" s="150"/>
      <c r="M55" s="1"/>
      <c r="P55" s="1"/>
    </row>
    <row r="56" spans="1:16" ht="15.75">
      <c r="A56" s="151"/>
      <c r="B56" s="152"/>
      <c r="C56" s="9"/>
      <c r="D56" s="9"/>
      <c r="E56" s="153"/>
      <c r="H56" s="6"/>
      <c r="K56" s="44"/>
      <c r="M56" s="1"/>
      <c r="P56" s="1"/>
    </row>
    <row r="57" spans="1:16" ht="15.75">
      <c r="A57" s="7" t="s">
        <v>171</v>
      </c>
      <c r="B57" s="7"/>
      <c r="C57" s="7"/>
      <c r="D57" s="7"/>
      <c r="E57" s="7"/>
      <c r="H57" s="9" t="s">
        <v>174</v>
      </c>
      <c r="J57" s="154"/>
      <c r="K57" s="154"/>
      <c r="L57" s="44"/>
      <c r="P57" s="1"/>
    </row>
    <row r="58" spans="1:16" ht="15.75">
      <c r="A58" s="155"/>
      <c r="B58" s="156"/>
      <c r="C58" s="157"/>
      <c r="D58" s="157"/>
      <c r="E58" s="158"/>
      <c r="I58" s="6"/>
      <c r="L58" s="44"/>
      <c r="P58" s="1"/>
    </row>
    <row r="59" spans="1:16" ht="15.75">
      <c r="A59" s="16" t="s">
        <v>175</v>
      </c>
      <c r="B59" s="16"/>
      <c r="C59" s="16"/>
      <c r="D59" s="16"/>
      <c r="E59" s="16"/>
      <c r="H59" s="9" t="s">
        <v>176</v>
      </c>
      <c r="I59" s="9"/>
      <c r="J59" s="9"/>
      <c r="K59" s="9"/>
      <c r="L59" s="9"/>
      <c r="M59" s="1"/>
      <c r="P59" s="1"/>
    </row>
    <row r="60" spans="3:16" ht="15.75">
      <c r="C60" s="159"/>
      <c r="D60" s="160"/>
      <c r="E60" s="6"/>
      <c r="F60" s="6"/>
      <c r="G60" s="161"/>
      <c r="H60" s="153"/>
      <c r="I60" s="6"/>
      <c r="L60" s="44"/>
      <c r="P60" s="1"/>
    </row>
    <row r="61" spans="3:16" ht="15.75">
      <c r="C61" s="153"/>
      <c r="D61" s="6"/>
      <c r="E61" s="162"/>
      <c r="F61" s="162"/>
      <c r="G61" s="160"/>
      <c r="H61" s="7" t="s">
        <v>177</v>
      </c>
      <c r="I61" s="7"/>
      <c r="J61" s="7"/>
      <c r="K61" s="7"/>
      <c r="L61" s="7"/>
      <c r="P61" s="1"/>
    </row>
    <row r="63" spans="1:12" ht="15.75">
      <c r="A63" s="155"/>
      <c r="B63" s="156"/>
      <c r="C63" s="157"/>
      <c r="D63" s="157"/>
      <c r="E63" s="158"/>
      <c r="I63" s="6"/>
      <c r="L63" s="44"/>
    </row>
    <row r="65" spans="3:12" ht="15.75">
      <c r="C65" s="159"/>
      <c r="D65" s="160"/>
      <c r="E65" s="6"/>
      <c r="F65" s="6"/>
      <c r="G65" s="161"/>
      <c r="H65" s="153"/>
      <c r="I65" s="6"/>
      <c r="L65" s="44"/>
    </row>
  </sheetData>
  <sheetProtection/>
  <mergeCells count="22">
    <mergeCell ref="J11:K11"/>
    <mergeCell ref="L11:L12"/>
    <mergeCell ref="M11:M12"/>
    <mergeCell ref="N11:N12"/>
    <mergeCell ref="J5:M5"/>
    <mergeCell ref="D6:I6"/>
    <mergeCell ref="J6:M6"/>
    <mergeCell ref="D7:I7"/>
    <mergeCell ref="B9:M9"/>
    <mergeCell ref="B11:B12"/>
    <mergeCell ref="C11:C12"/>
    <mergeCell ref="D11:D12"/>
    <mergeCell ref="E11:E12"/>
    <mergeCell ref="F11:F12"/>
    <mergeCell ref="D1:I1"/>
    <mergeCell ref="G11:I11"/>
    <mergeCell ref="J1:L1"/>
    <mergeCell ref="D2:I2"/>
    <mergeCell ref="J2:L2"/>
    <mergeCell ref="D3:I3"/>
    <mergeCell ref="D4:I4"/>
    <mergeCell ref="J4:L4"/>
  </mergeCells>
  <printOptions/>
  <pageMargins left="0.5905511811023622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Minkevich</dc:creator>
  <cp:keywords/>
  <dc:description/>
  <cp:lastModifiedBy>PELAGIC</cp:lastModifiedBy>
  <cp:lastPrinted>2014-04-16T09:56:00Z</cp:lastPrinted>
  <dcterms:created xsi:type="dcterms:W3CDTF">2014-04-15T07:57:52Z</dcterms:created>
  <dcterms:modified xsi:type="dcterms:W3CDTF">2014-04-16T11:11:23Z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