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8445" tabRatio="735" activeTab="0"/>
  </bookViews>
  <sheets>
    <sheet name="Cover page" sheetId="1" r:id="rId1"/>
    <sheet name="Officials" sheetId="2" r:id="rId2"/>
    <sheet name="Competitors" sheetId="3" r:id="rId3"/>
    <sheet name="S4A" sheetId="4" r:id="rId4"/>
    <sheet name="S6A" sheetId="5" r:id="rId5"/>
    <sheet name="S7" sheetId="6" r:id="rId6"/>
    <sheet name="S8EP" sheetId="7" r:id="rId7"/>
    <sheet name="S8EP-groups" sheetId="8" r:id="rId8"/>
    <sheet name="S9A" sheetId="9" r:id="rId9"/>
    <sheet name="S4A (J)" sheetId="10" r:id="rId10"/>
    <sheet name="S6A (J)" sheetId="11" r:id="rId11"/>
    <sheet name="S7 (J)" sheetId="12" r:id="rId12"/>
    <sheet name="S8EP (J)" sheetId="13" r:id="rId13"/>
    <sheet name="S9A (J)" sheetId="14" r:id="rId14"/>
  </sheets>
  <definedNames>
    <definedName name="_xlnm.Print_Area" localSheetId="2">'Competitors'!$A$1:$O$83</definedName>
    <definedName name="_xlnm.Print_Area" localSheetId="0">'Cover page'!$A$1:$J$20</definedName>
    <definedName name="_xlnm.Print_Area" localSheetId="9">'S4A (J)'!$A$1:$O$45</definedName>
    <definedName name="_xlnm.Print_Area" localSheetId="4">'S6A'!$A$1:$O$76</definedName>
    <definedName name="_xlnm.Print_Area" localSheetId="10">'S6A (J)'!$A$1:$O$47</definedName>
    <definedName name="_xlnm.Print_Area" localSheetId="11">'S7 (J)'!$A$1:$O$41</definedName>
    <definedName name="_xlnm.Print_Area" localSheetId="7">'S8EP-groups'!$A$1:$N$107</definedName>
    <definedName name="_xlnm.Print_Area" localSheetId="13">'S9A (J)'!$A$1:$O$46</definedName>
  </definedNames>
  <calcPr fullCalcOnLoad="1"/>
</workbook>
</file>

<file path=xl/sharedStrings.xml><?xml version="1.0" encoding="utf-8"?>
<sst xmlns="http://schemas.openxmlformats.org/spreadsheetml/2006/main" count="2015" uniqueCount="282">
  <si>
    <r>
      <t xml:space="preserve">BELARUSIAN </t>
    </r>
    <r>
      <rPr>
        <b/>
        <sz val="16"/>
        <color indexed="8"/>
        <rFont val="Times New Roman"/>
        <family val="1"/>
      </rPr>
      <t>FEDERATION OF AIR SPORTS</t>
    </r>
  </si>
  <si>
    <t>OPEN INTERNATIONAL SPACE MODELS COMPETITION</t>
  </si>
  <si>
    <t>FINAL SCORE LISTS</t>
  </si>
  <si>
    <t>Grodno, Belarus</t>
  </si>
  <si>
    <t xml:space="preserve">FAI  Jury: </t>
  </si>
  <si>
    <t>Lithuania</t>
  </si>
  <si>
    <t>Chairman</t>
  </si>
  <si>
    <t>Mrs. Iryna HRABOUSKAYA</t>
  </si>
  <si>
    <t>Belarus</t>
  </si>
  <si>
    <t xml:space="preserve">Member </t>
  </si>
  <si>
    <t>Mr. Volodymyr PANAKHNO</t>
  </si>
  <si>
    <t xml:space="preserve">Ukraine </t>
  </si>
  <si>
    <t>Range  Safety  Officer:</t>
  </si>
  <si>
    <t xml:space="preserve">Scale Model's Judges: </t>
  </si>
  <si>
    <t>Chief  Judge</t>
  </si>
  <si>
    <t>Judge</t>
  </si>
  <si>
    <t>Mr. Yuriy OSINCHENKO</t>
  </si>
  <si>
    <t xml:space="preserve">Belarus </t>
  </si>
  <si>
    <t>Sport Director:</t>
  </si>
  <si>
    <t>Event Director:</t>
  </si>
  <si>
    <t>Secretary:</t>
  </si>
  <si>
    <t>Open International Space Models Competition</t>
  </si>
  <si>
    <t>List of Competitors</t>
  </si>
  <si>
    <t>No</t>
  </si>
  <si>
    <t>Start No</t>
  </si>
  <si>
    <t>COMPETITOR</t>
  </si>
  <si>
    <t>FAI LICENCE</t>
  </si>
  <si>
    <t>COUNTRY CODE</t>
  </si>
  <si>
    <t>CLASSES</t>
  </si>
  <si>
    <t>Amount</t>
  </si>
  <si>
    <t>S4A</t>
  </si>
  <si>
    <t>S6A</t>
  </si>
  <si>
    <t>S7</t>
  </si>
  <si>
    <t>S8E/P</t>
  </si>
  <si>
    <t>S9A</t>
  </si>
  <si>
    <t>EZHOV Alexey</t>
  </si>
  <si>
    <t>RUS</t>
  </si>
  <si>
    <t>KHOKHLOV Vladimir</t>
  </si>
  <si>
    <t>0365</t>
  </si>
  <si>
    <t>UKR</t>
  </si>
  <si>
    <t>0492A</t>
  </si>
  <si>
    <t>RESHETNIKOV Alexey</t>
  </si>
  <si>
    <t>0340</t>
  </si>
  <si>
    <t>ZEMLYANUKHIN Anatoly</t>
  </si>
  <si>
    <t>01950</t>
  </si>
  <si>
    <t>LAT</t>
  </si>
  <si>
    <t>BRAKOVSKIS Maris (J)</t>
  </si>
  <si>
    <t>YL-287</t>
  </si>
  <si>
    <t>SALUMAE Kristijan</t>
  </si>
  <si>
    <t>0343</t>
  </si>
  <si>
    <t>EST</t>
  </si>
  <si>
    <t>TSAVA Jane (J)</t>
  </si>
  <si>
    <t>0623</t>
  </si>
  <si>
    <t>KANICHEV Aris (J)</t>
  </si>
  <si>
    <t>0534A</t>
  </si>
  <si>
    <t>LIMONOV Mikhail (J)</t>
  </si>
  <si>
    <t>0531A</t>
  </si>
  <si>
    <t>MELENEVSKIY Alexander (J)</t>
  </si>
  <si>
    <t>3192</t>
  </si>
  <si>
    <t>SERGIENKO Grigory</t>
  </si>
  <si>
    <t>0329</t>
  </si>
  <si>
    <t>FAI  Jury :</t>
  </si>
  <si>
    <t xml:space="preserve"> ___________ Mrs. Iryna HRABOUSKAYA (BLR)</t>
  </si>
  <si>
    <t xml:space="preserve"> ___________ Mr. Volodymyr PANAKHNO (UKR)</t>
  </si>
  <si>
    <t>IVASHKOV Stanislav</t>
  </si>
  <si>
    <t>9:30-12:30</t>
  </si>
  <si>
    <t>Grodno, BELARUS</t>
  </si>
  <si>
    <t>Air conditions:</t>
  </si>
  <si>
    <t>Individual Classification</t>
  </si>
  <si>
    <t>Table of Results</t>
  </si>
  <si>
    <t>ROUND</t>
  </si>
  <si>
    <t>FLY-OFF</t>
  </si>
  <si>
    <t>TOTAL</t>
  </si>
  <si>
    <t>PLACE</t>
  </si>
  <si>
    <t>WCup Points</t>
  </si>
  <si>
    <t>17:00-19:30</t>
  </si>
  <si>
    <t>Class  S6A - Streamer Duration Competitions</t>
  </si>
  <si>
    <t>12:30-14:30</t>
  </si>
  <si>
    <t>Class  S7 - Scale Competitions</t>
  </si>
  <si>
    <t>PROTOTYPE</t>
  </si>
  <si>
    <t>STATIC POINTS</t>
  </si>
  <si>
    <t>BEST FLIGHT</t>
  </si>
  <si>
    <t xml:space="preserve">                 ____________ Mr. Yuriy OSINCHENKO (BLR)</t>
  </si>
  <si>
    <t>9:00-12:00</t>
  </si>
  <si>
    <t>Class  S8E/P -  Radio Controlled Rocket Glider Time Duration and Precision Landing Competitions</t>
  </si>
  <si>
    <t>FINAL</t>
  </si>
  <si>
    <t>Class  S8E/P -  Competition Flights per groups and per rounds</t>
  </si>
  <si>
    <t>ROUND 1</t>
  </si>
  <si>
    <t>Group 1</t>
  </si>
  <si>
    <t>FREQUENCY</t>
  </si>
  <si>
    <t>FLIGHT</t>
  </si>
  <si>
    <t>LANDING</t>
  </si>
  <si>
    <t>RESULT</t>
  </si>
  <si>
    <t>Group 2</t>
  </si>
  <si>
    <t>Group 3</t>
  </si>
  <si>
    <t>ROUND 2</t>
  </si>
  <si>
    <t>ROUND 3</t>
  </si>
  <si>
    <t>13:30-16:30</t>
  </si>
  <si>
    <t>Class  S9A - Gyrocopter Duration Competitions</t>
  </si>
  <si>
    <t>BELARUS CUP – 2015</t>
  </si>
  <si>
    <t>10-12 April 2015</t>
  </si>
  <si>
    <t xml:space="preserve">Mr.  Denys PRYDANNIKOV </t>
  </si>
  <si>
    <t xml:space="preserve">Mr. Aleksandras ANTIPENKOVAS </t>
  </si>
  <si>
    <t xml:space="preserve">Mr. Aleksandras TIMOFEJEVAS </t>
  </si>
  <si>
    <t xml:space="preserve">Mr. Tomas ERSLAVAS </t>
  </si>
  <si>
    <t>Mrs. Apollonia LIPAI</t>
  </si>
  <si>
    <t>Mr. Dmitry KRAVETS</t>
  </si>
  <si>
    <t>BELARUS CUP - 2015</t>
  </si>
  <si>
    <t>10-12 April 2015                                                             Grodno, BELARUS</t>
  </si>
  <si>
    <t>POLUKAINEN Arvi</t>
  </si>
  <si>
    <t>0069</t>
  </si>
  <si>
    <t>IVANOVA Larisa</t>
  </si>
  <si>
    <t>01826</t>
  </si>
  <si>
    <t>YL-463</t>
  </si>
  <si>
    <t>RINKEVICS Andrejs</t>
  </si>
  <si>
    <t>YL-286</t>
  </si>
  <si>
    <t>KARDELS Maksims (J)</t>
  </si>
  <si>
    <t>YL-478</t>
  </si>
  <si>
    <t>SYNIELYTSYI Oleksandr</t>
  </si>
  <si>
    <t>S-496</t>
  </si>
  <si>
    <t>VYSOTSKIY Pavel</t>
  </si>
  <si>
    <t>S-602</t>
  </si>
  <si>
    <t>GOLOVIN Oleksandr</t>
  </si>
  <si>
    <t>S-721</t>
  </si>
  <si>
    <t>TRUSH Serhiy</t>
  </si>
  <si>
    <t>S-221</t>
  </si>
  <si>
    <t>SHULJAK Serhiy</t>
  </si>
  <si>
    <t>S-255</t>
  </si>
  <si>
    <t>1213</t>
  </si>
  <si>
    <t>MAYBORODA Vitaly</t>
  </si>
  <si>
    <t>0366</t>
  </si>
  <si>
    <t>MAYBORODA Irina</t>
  </si>
  <si>
    <t>1827</t>
  </si>
  <si>
    <t>VISHNYAKOV Andrey</t>
  </si>
  <si>
    <t>3099</t>
  </si>
  <si>
    <t>KOTOVICH Ilia</t>
  </si>
  <si>
    <t>STROKOV Kirill</t>
  </si>
  <si>
    <t>1215</t>
  </si>
  <si>
    <t>KOLMOGOROV Vladislav</t>
  </si>
  <si>
    <t>CHEKOTIN Maxim</t>
  </si>
  <si>
    <t>0222A</t>
  </si>
  <si>
    <t>1748</t>
  </si>
  <si>
    <t>3154</t>
  </si>
  <si>
    <t>3155</t>
  </si>
  <si>
    <t>LEMASOV Igor</t>
  </si>
  <si>
    <t>0678A</t>
  </si>
  <si>
    <t>3156</t>
  </si>
  <si>
    <t>3190A</t>
  </si>
  <si>
    <t>Class  S4A - Boost/Glide Duration Competitions</t>
  </si>
  <si>
    <t>12th April 2015</t>
  </si>
  <si>
    <t>11th April 2015</t>
  </si>
  <si>
    <t>Sport Director ________________ Mrs. Apollonia LIPAI (BLR)</t>
  </si>
  <si>
    <t>Sport Director _________________ Mrs. Apollonia LIPAI (BLR)</t>
  </si>
  <si>
    <t>Range Safety Officer ___________ Mr. Denys PRYDANNIKOV (UKR)</t>
  </si>
  <si>
    <t>Range Safety Officer ____________ Mr. Denys PRYDANNIKOV (UKR)</t>
  </si>
  <si>
    <t>Secretary ____________________ Mr. Tomas ERSLAVAS (LTU)</t>
  </si>
  <si>
    <t>Secretary _____________________ Mr. Tomas ERSLAVAS (LTU)</t>
  </si>
  <si>
    <t>PRIVALOV Egor (J)</t>
  </si>
  <si>
    <t>FAI ID</t>
  </si>
  <si>
    <t>894A</t>
  </si>
  <si>
    <t>BOCHAROVA Anna</t>
  </si>
  <si>
    <t>963А</t>
  </si>
  <si>
    <t>962A</t>
  </si>
  <si>
    <t>LIPAI Aliaksandr</t>
  </si>
  <si>
    <t>071</t>
  </si>
  <si>
    <t>BLR</t>
  </si>
  <si>
    <t>HRABOUSKI Valery</t>
  </si>
  <si>
    <t>128</t>
  </si>
  <si>
    <t>CHASHCHEVIK Yauheni</t>
  </si>
  <si>
    <t>127</t>
  </si>
  <si>
    <t>ZHABRAVETS Kiryl (J)</t>
  </si>
  <si>
    <t>257</t>
  </si>
  <si>
    <t>317</t>
  </si>
  <si>
    <t>KONCHYK Dzmitry (J)</t>
  </si>
  <si>
    <t>NESTERAU Ryhor (J)</t>
  </si>
  <si>
    <t>337</t>
  </si>
  <si>
    <t>073</t>
  </si>
  <si>
    <t>LIPAI Aliaksandr (J)</t>
  </si>
  <si>
    <t>BUBESHKA Dzmitry (J)</t>
  </si>
  <si>
    <t>046</t>
  </si>
  <si>
    <t>AMOUNT     FOR THREE ROUNDS</t>
  </si>
  <si>
    <t xml:space="preserve">                 ____________ Mr. Aleksandras TIMOFEJEVAS (LTU)</t>
  </si>
  <si>
    <t>Scale Judges:     ____________ Mr. Aleksandras ANTIPENKOVAS (LTU)</t>
  </si>
  <si>
    <t>MINKEVICH Uladzimir</t>
  </si>
  <si>
    <t>042</t>
  </si>
  <si>
    <t>LITSKEVICH Fiodar (J)</t>
  </si>
  <si>
    <t>043</t>
  </si>
  <si>
    <t>SEMBUR Yury (J)</t>
  </si>
  <si>
    <t>044</t>
  </si>
  <si>
    <t>PASIUKOU Uladzimir</t>
  </si>
  <si>
    <t>263</t>
  </si>
  <si>
    <t>MAMCHYTS Anton (J)</t>
  </si>
  <si>
    <t>319</t>
  </si>
  <si>
    <t>165</t>
  </si>
  <si>
    <t>TIMOFEJEV Maksim</t>
  </si>
  <si>
    <t>PRANIUK  Andrei (J)</t>
  </si>
  <si>
    <t>LEMASOV Pavel (J)</t>
  </si>
  <si>
    <t>STRAZDAS Jurgis</t>
  </si>
  <si>
    <t>SVIANTSITSKI  Vadzim (J)</t>
  </si>
  <si>
    <t>KOROTIN Dmitry (J)</t>
  </si>
  <si>
    <t>SHABRONSKI  Daniil (J)</t>
  </si>
  <si>
    <t>EVSYUK Klimentiy (J)</t>
  </si>
  <si>
    <t>KOLESNIKOV  Georgii (J)</t>
  </si>
  <si>
    <t>GONCHARENKO Ilja (J)</t>
  </si>
  <si>
    <t>PIANKOUSKI  Maksim (J)</t>
  </si>
  <si>
    <t>ZHAMOITSIN  Ilya (J)</t>
  </si>
  <si>
    <t>SAVERIN Vadim (J)</t>
  </si>
  <si>
    <t>AUZ Fedor (J)</t>
  </si>
  <si>
    <t>PLECHANOV Vladas</t>
  </si>
  <si>
    <t>SURHINEUICH  Andreij (J)</t>
  </si>
  <si>
    <t>IGNATOVICS Dainis (J)</t>
  </si>
  <si>
    <t>284</t>
  </si>
  <si>
    <t>164</t>
  </si>
  <si>
    <t>0677A</t>
  </si>
  <si>
    <t>163</t>
  </si>
  <si>
    <t>320</t>
  </si>
  <si>
    <t>979A</t>
  </si>
  <si>
    <t>971A</t>
  </si>
  <si>
    <t>338</t>
  </si>
  <si>
    <t>326</t>
  </si>
  <si>
    <t>713</t>
  </si>
  <si>
    <t>325</t>
  </si>
  <si>
    <t>LTU</t>
  </si>
  <si>
    <t>68343</t>
  </si>
  <si>
    <t>-</t>
  </si>
  <si>
    <t>DQ</t>
  </si>
  <si>
    <t>FAI CIAM World Cup Event</t>
  </si>
  <si>
    <t>KIPER  Evgenii</t>
  </si>
  <si>
    <t>KANAYEU Uladzislau</t>
  </si>
  <si>
    <t>3200</t>
  </si>
  <si>
    <t>81090</t>
  </si>
  <si>
    <t>CYCLONE-3</t>
  </si>
  <si>
    <t>Trail Blazer-2</t>
  </si>
  <si>
    <t>Taurus - Tomahawk</t>
  </si>
  <si>
    <t>SOJUZ</t>
  </si>
  <si>
    <t>Ariane-01</t>
  </si>
  <si>
    <t>ZUR B-601P</t>
  </si>
  <si>
    <t>Meteor-1</t>
  </si>
  <si>
    <t>ALAZAN-2M-1CT</t>
  </si>
  <si>
    <t>NIKE-TOMAHAWK</t>
  </si>
  <si>
    <t>Jupiter-C</t>
  </si>
  <si>
    <t>8K14</t>
  </si>
  <si>
    <t>Meteor-2H</t>
  </si>
  <si>
    <t>PATRIOT</t>
  </si>
  <si>
    <t>BLACK-12</t>
  </si>
  <si>
    <t>SKAD</t>
  </si>
  <si>
    <t>Drahon-3</t>
  </si>
  <si>
    <t>CE</t>
  </si>
  <si>
    <t>PARAKHIN Sergey</t>
  </si>
  <si>
    <t>KAZ</t>
  </si>
  <si>
    <t>613</t>
  </si>
  <si>
    <t>68254</t>
  </si>
  <si>
    <t>Time</t>
  </si>
  <si>
    <t>Points</t>
  </si>
  <si>
    <t>Meter</t>
  </si>
  <si>
    <t>27179</t>
  </si>
  <si>
    <t>27177</t>
  </si>
  <si>
    <t>66</t>
  </si>
  <si>
    <t>81514</t>
  </si>
  <si>
    <t>27155</t>
  </si>
  <si>
    <t>81513</t>
  </si>
  <si>
    <t>81531</t>
  </si>
  <si>
    <t>81524</t>
  </si>
  <si>
    <t>FAI CIAM WORLD CUP EVENT</t>
  </si>
  <si>
    <t>Kazakhstan</t>
  </si>
  <si>
    <t>Mr. Sergey PARAKHIN (except class S8E/P)</t>
  </si>
  <si>
    <t>Mr. Vladimir KHOKHLOV (only class S8E/P)</t>
  </si>
  <si>
    <t>Russia</t>
  </si>
  <si>
    <t>Ukraine</t>
  </si>
  <si>
    <t xml:space="preserve"> ___________ Mr. Sergey PARAKHIN (KAZ)</t>
  </si>
  <si>
    <t xml:space="preserve"> ___________ Mr. Vladimir KHOKHLOV (RUS)</t>
  </si>
  <si>
    <t>Wind speed:      1-3 m/s</t>
  </si>
  <si>
    <t>Temperature:    +13-18 °C</t>
  </si>
  <si>
    <t>Temperature:    +17-19 °C</t>
  </si>
  <si>
    <t>Temperature:    +14-17 °C</t>
  </si>
  <si>
    <t>Temperature:    +10-12 °C</t>
  </si>
  <si>
    <t>Wind speed:      6-9 m/s</t>
  </si>
  <si>
    <t>Class  S4A - Boost/Glide Duration Competitions (JUNIORS)</t>
  </si>
  <si>
    <t>Class  S6A - Streamer Duration Competitions (JUNIORS)</t>
  </si>
  <si>
    <t>Class  S7 - Scale Competitions (JUNIORS)</t>
  </si>
  <si>
    <t>Class  S8E/P -  Radio Controlled Rocket Glider Time Duration and Precision Landing Competitions (JUNIORS)</t>
  </si>
  <si>
    <t>Class  S9A - Gyrocopter Duration Competitions (JUNIORS)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</si>
</sst>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2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color indexed="8"/>
      <name val="Times New Roman"/>
      <family val="1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5" fillId="0" borderId="0">
      <alignment horizontal="center" vertical="center"/>
      <protection/>
    </xf>
  </cellStyleXfs>
  <cellXfs count="3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left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vertical="center"/>
    </xf>
    <xf numFmtId="1" fontId="10" fillId="0" borderId="14" xfId="61" applyNumberFormat="1" applyFont="1" applyBorder="1" applyAlignment="1">
      <alignment horizontal="center" vertical="center"/>
      <protection/>
    </xf>
    <xf numFmtId="1" fontId="10" fillId="0" borderId="15" xfId="61" applyNumberFormat="1" applyFont="1" applyBorder="1" applyAlignment="1">
      <alignment horizontal="center" vertical="center"/>
      <protection/>
    </xf>
    <xf numFmtId="1" fontId="10" fillId="0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 wrapText="1"/>
    </xf>
    <xf numFmtId="0" fontId="10" fillId="0" borderId="17" xfId="61" applyNumberFormat="1" applyFont="1" applyFill="1" applyBorder="1" applyAlignment="1">
      <alignment horizontal="center" vertical="center"/>
      <protection/>
    </xf>
    <xf numFmtId="0" fontId="10" fillId="0" borderId="18" xfId="61" applyNumberFormat="1" applyFont="1" applyFill="1" applyBorder="1" applyAlignment="1">
      <alignment horizontal="center" vertical="center"/>
      <protection/>
    </xf>
    <xf numFmtId="0" fontId="10" fillId="0" borderId="17" xfId="0" applyFont="1" applyBorder="1" applyAlignment="1">
      <alignment horizontal="left" vertical="center"/>
    </xf>
    <xf numFmtId="49" fontId="10" fillId="0" borderId="17" xfId="0" applyNumberFormat="1" applyFont="1" applyFill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/>
    </xf>
    <xf numFmtId="1" fontId="10" fillId="33" borderId="2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left" vertical="center"/>
    </xf>
    <xf numFmtId="1" fontId="10" fillId="0" borderId="17" xfId="61" applyNumberFormat="1" applyFont="1" applyFill="1" applyBorder="1" applyAlignment="1">
      <alignment horizontal="center" vertical="center"/>
      <protection/>
    </xf>
    <xf numFmtId="1" fontId="10" fillId="0" borderId="17" xfId="61" applyNumberFormat="1" applyFont="1" applyBorder="1" applyAlignment="1">
      <alignment horizontal="center" vertical="center"/>
      <protection/>
    </xf>
    <xf numFmtId="49" fontId="10" fillId="0" borderId="17" xfId="0" applyNumberFormat="1" applyFont="1" applyFill="1" applyBorder="1" applyAlignment="1">
      <alignment vertical="center"/>
    </xf>
    <xf numFmtId="1" fontId="10" fillId="0" borderId="20" xfId="61" applyNumberFormat="1" applyFont="1" applyBorder="1" applyAlignment="1">
      <alignment horizontal="center" vertical="center"/>
      <protection/>
    </xf>
    <xf numFmtId="1" fontId="10" fillId="0" borderId="17" xfId="61" applyNumberFormat="1" applyFont="1" applyBorder="1">
      <alignment horizontal="center" vertical="center"/>
      <protection/>
    </xf>
    <xf numFmtId="1" fontId="10" fillId="0" borderId="20" xfId="61" applyNumberFormat="1" applyFont="1" applyBorder="1">
      <alignment horizontal="center" vertical="center"/>
      <protection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1" fontId="10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9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1" fontId="10" fillId="0" borderId="20" xfId="61" applyNumberFormat="1" applyFont="1" applyFill="1" applyBorder="1" applyAlignment="1">
      <alignment horizontal="center" vertical="center"/>
      <protection/>
    </xf>
    <xf numFmtId="0" fontId="10" fillId="0" borderId="20" xfId="61" applyNumberFormat="1" applyFont="1" applyFill="1" applyBorder="1" applyAlignment="1">
      <alignment horizontal="center" vertical="center"/>
      <protection/>
    </xf>
    <xf numFmtId="1" fontId="10" fillId="33" borderId="2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1" fontId="4" fillId="33" borderId="21" xfId="0" applyNumberFormat="1" applyFont="1" applyFill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/>
    </xf>
    <xf numFmtId="49" fontId="52" fillId="0" borderId="17" xfId="0" applyNumberFormat="1" applyFont="1" applyBorder="1" applyAlignment="1">
      <alignment horizontal="left" vertical="center"/>
    </xf>
    <xf numFmtId="49" fontId="52" fillId="0" borderId="17" xfId="0" applyNumberFormat="1" applyFont="1" applyBorder="1" applyAlignment="1">
      <alignment horizontal="center" vertical="center"/>
    </xf>
    <xf numFmtId="49" fontId="52" fillId="0" borderId="17" xfId="0" applyNumberFormat="1" applyFont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  <xf numFmtId="49" fontId="52" fillId="0" borderId="17" xfId="0" applyNumberFormat="1" applyFont="1" applyFill="1" applyBorder="1" applyAlignment="1">
      <alignment horizontal="left" vertical="center"/>
    </xf>
    <xf numFmtId="49" fontId="52" fillId="0" borderId="17" xfId="0" applyNumberFormat="1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1" fontId="4" fillId="33" borderId="25" xfId="0" applyNumberFormat="1" applyFont="1" applyFill="1" applyBorder="1" applyAlignment="1">
      <alignment horizontal="center" vertical="center"/>
    </xf>
    <xf numFmtId="49" fontId="10" fillId="0" borderId="17" xfId="0" applyNumberFormat="1" applyFont="1" applyBorder="1" applyAlignment="1">
      <alignment horizontal="left" vertical="center"/>
    </xf>
    <xf numFmtId="1" fontId="4" fillId="33" borderId="26" xfId="0" applyNumberFormat="1" applyFont="1" applyFill="1" applyBorder="1" applyAlignment="1">
      <alignment horizontal="center" vertical="center"/>
    </xf>
    <xf numFmtId="1" fontId="10" fillId="34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8" fillId="0" borderId="0" xfId="0" applyNumberFormat="1" applyFont="1" applyAlignment="1">
      <alignment horizontal="center" vertical="center" wrapText="1"/>
    </xf>
    <xf numFmtId="1" fontId="4" fillId="33" borderId="22" xfId="0" applyNumberFormat="1" applyFont="1" applyFill="1" applyBorder="1" applyAlignment="1">
      <alignment horizontal="center" vertical="center"/>
    </xf>
    <xf numFmtId="1" fontId="10" fillId="34" borderId="17" xfId="0" applyNumberFormat="1" applyFont="1" applyFill="1" applyBorder="1" applyAlignment="1">
      <alignment horizontal="center" vertical="center"/>
    </xf>
    <xf numFmtId="0" fontId="52" fillId="0" borderId="17" xfId="0" applyFont="1" applyBorder="1" applyAlignment="1">
      <alignment horizontal="left" vertical="center"/>
    </xf>
    <xf numFmtId="49" fontId="12" fillId="0" borderId="0" xfId="0" applyNumberFormat="1" applyFont="1" applyAlignment="1">
      <alignment vertical="center" wrapText="1"/>
    </xf>
    <xf numFmtId="49" fontId="12" fillId="0" borderId="0" xfId="0" applyNumberFormat="1" applyFont="1" applyAlignment="1">
      <alignment horizontal="center" vertical="center" wrapText="1"/>
    </xf>
    <xf numFmtId="49" fontId="12" fillId="0" borderId="0" xfId="0" applyNumberFormat="1" applyFont="1" applyBorder="1" applyAlignment="1">
      <alignment vertical="center"/>
    </xf>
    <xf numFmtId="1" fontId="13" fillId="0" borderId="0" xfId="0" applyNumberFormat="1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1" fontId="10" fillId="33" borderId="27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1" fontId="10" fillId="33" borderId="20" xfId="0" applyNumberFormat="1" applyFont="1" applyFill="1" applyBorder="1" applyAlignment="1">
      <alignment horizontal="center" vertical="center"/>
    </xf>
    <xf numFmtId="1" fontId="10" fillId="33" borderId="12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1" fontId="10" fillId="35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" fontId="4" fillId="33" borderId="2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49" fontId="10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49" fontId="10" fillId="0" borderId="0" xfId="0" applyNumberFormat="1" applyFont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13" fillId="0" borderId="11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10" fillId="0" borderId="17" xfId="0" applyFont="1" applyFill="1" applyBorder="1" applyAlignment="1">
      <alignment horizontal="center"/>
    </xf>
    <xf numFmtId="49" fontId="10" fillId="0" borderId="29" xfId="0" applyNumberFormat="1" applyFont="1" applyBorder="1" applyAlignment="1">
      <alignment horizontal="center" vertical="center" wrapText="1"/>
    </xf>
    <xf numFmtId="49" fontId="52" fillId="0" borderId="17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49" fontId="10" fillId="0" borderId="17" xfId="0" applyNumberFormat="1" applyFont="1" applyFill="1" applyBorder="1" applyAlignment="1">
      <alignment horizontal="left" vertical="top" wrapText="1"/>
    </xf>
    <xf numFmtId="49" fontId="10" fillId="0" borderId="17" xfId="0" applyNumberFormat="1" applyFont="1" applyFill="1" applyBorder="1" applyAlignment="1">
      <alignment vertical="top" wrapText="1"/>
    </xf>
    <xf numFmtId="49" fontId="52" fillId="0" borderId="17" xfId="0" applyNumberFormat="1" applyFont="1" applyFill="1" applyBorder="1" applyAlignment="1">
      <alignment horizontal="left" vertical="top" wrapText="1"/>
    </xf>
    <xf numFmtId="49" fontId="52" fillId="0" borderId="17" xfId="0" applyNumberFormat="1" applyFont="1" applyBorder="1" applyAlignment="1">
      <alignment horizontal="left" vertical="top" wrapText="1"/>
    </xf>
    <xf numFmtId="0" fontId="10" fillId="0" borderId="17" xfId="0" applyFont="1" applyFill="1" applyBorder="1" applyAlignment="1">
      <alignment horizontal="center" vertical="top" wrapText="1"/>
    </xf>
    <xf numFmtId="49" fontId="10" fillId="0" borderId="17" xfId="0" applyNumberFormat="1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49" fontId="52" fillId="0" borderId="17" xfId="0" applyNumberFormat="1" applyFont="1" applyBorder="1" applyAlignment="1">
      <alignment horizontal="center" vertical="top" wrapText="1"/>
    </xf>
    <xf numFmtId="49" fontId="10" fillId="0" borderId="17" xfId="0" applyNumberFormat="1" applyFont="1" applyFill="1" applyBorder="1" applyAlignment="1">
      <alignment horizontal="center" vertical="top" wrapText="1"/>
    </xf>
    <xf numFmtId="49" fontId="52" fillId="0" borderId="17" xfId="0" applyNumberFormat="1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 shrinkToFit="1"/>
    </xf>
    <xf numFmtId="1" fontId="10" fillId="0" borderId="17" xfId="0" applyNumberFormat="1" applyFont="1" applyBorder="1" applyAlignment="1">
      <alignment horizontal="center" vertical="top" wrapText="1"/>
    </xf>
    <xf numFmtId="1" fontId="10" fillId="33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left" vertical="center" wrapText="1"/>
    </xf>
    <xf numFmtId="0" fontId="53" fillId="0" borderId="17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1" fontId="4" fillId="0" borderId="24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10" fillId="0" borderId="17" xfId="0" applyNumberFormat="1" applyFont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0" fontId="4" fillId="0" borderId="29" xfId="0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center" vertical="top" wrapText="1"/>
    </xf>
    <xf numFmtId="1" fontId="4" fillId="0" borderId="17" xfId="0" applyNumberFormat="1" applyFont="1" applyBorder="1" applyAlignment="1">
      <alignment horizontal="center" vertical="top" wrapText="1"/>
    </xf>
    <xf numFmtId="1" fontId="4" fillId="34" borderId="27" xfId="0" applyNumberFormat="1" applyFont="1" applyFill="1" applyBorder="1" applyAlignment="1">
      <alignment horizontal="center" vertical="center"/>
    </xf>
    <xf numFmtId="1" fontId="4" fillId="33" borderId="17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4" fillId="0" borderId="17" xfId="0" applyFont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top" wrapText="1" shrinkToFit="1"/>
    </xf>
    <xf numFmtId="1" fontId="4" fillId="34" borderId="2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1" fontId="4" fillId="0" borderId="17" xfId="0" applyNumberFormat="1" applyFont="1" applyFill="1" applyBorder="1" applyAlignment="1">
      <alignment horizontal="center" vertical="center"/>
    </xf>
    <xf numFmtId="1" fontId="18" fillId="0" borderId="17" xfId="0" applyNumberFormat="1" applyFont="1" applyBorder="1" applyAlignment="1">
      <alignment horizontal="center" vertical="center"/>
    </xf>
    <xf numFmtId="1" fontId="18" fillId="0" borderId="17" xfId="0" applyNumberFormat="1" applyFont="1" applyFill="1" applyBorder="1" applyAlignment="1">
      <alignment horizontal="center" vertical="center"/>
    </xf>
    <xf numFmtId="1" fontId="52" fillId="0" borderId="17" xfId="0" applyNumberFormat="1" applyFont="1" applyBorder="1" applyAlignment="1">
      <alignment horizontal="center" vertical="center"/>
    </xf>
    <xf numFmtId="1" fontId="52" fillId="0" borderId="17" xfId="0" applyNumberFormat="1" applyFont="1" applyFill="1" applyBorder="1" applyAlignment="1">
      <alignment horizontal="center" vertical="center"/>
    </xf>
    <xf numFmtId="1" fontId="52" fillId="0" borderId="29" xfId="0" applyNumberFormat="1" applyFont="1" applyBorder="1" applyAlignment="1">
      <alignment horizontal="center" vertical="center"/>
    </xf>
    <xf numFmtId="1" fontId="52" fillId="0" borderId="29" xfId="0" applyNumberFormat="1" applyFont="1" applyFill="1" applyBorder="1" applyAlignment="1">
      <alignment horizontal="center" vertical="center"/>
    </xf>
    <xf numFmtId="1" fontId="4" fillId="34" borderId="14" xfId="0" applyNumberFormat="1" applyFont="1" applyFill="1" applyBorder="1" applyAlignment="1">
      <alignment horizontal="center" vertical="center"/>
    </xf>
    <xf numFmtId="1" fontId="4" fillId="34" borderId="17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left" vertical="center"/>
    </xf>
    <xf numFmtId="0" fontId="10" fillId="0" borderId="29" xfId="0" applyFont="1" applyFill="1" applyBorder="1" applyAlignment="1">
      <alignment horizontal="center" vertical="center"/>
    </xf>
    <xf numFmtId="1" fontId="10" fillId="35" borderId="27" xfId="0" applyNumberFormat="1" applyFont="1" applyFill="1" applyBorder="1" applyAlignment="1">
      <alignment horizontal="center" vertical="center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 vertical="center"/>
    </xf>
    <xf numFmtId="49" fontId="52" fillId="0" borderId="11" xfId="0" applyNumberFormat="1" applyFont="1" applyBorder="1" applyAlignment="1">
      <alignment horizontal="left" vertical="center"/>
    </xf>
    <xf numFmtId="49" fontId="52" fillId="0" borderId="11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52" fillId="0" borderId="14" xfId="0" applyFont="1" applyBorder="1" applyAlignment="1">
      <alignment horizontal="left" vertical="center"/>
    </xf>
    <xf numFmtId="49" fontId="52" fillId="0" borderId="14" xfId="0" applyNumberFormat="1" applyFont="1" applyBorder="1" applyAlignment="1">
      <alignment horizontal="center" vertical="center"/>
    </xf>
    <xf numFmtId="0" fontId="54" fillId="0" borderId="14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55" fillId="0" borderId="17" xfId="0" applyNumberFormat="1" applyFont="1" applyBorder="1" applyAlignment="1">
      <alignment horizontal="left" vertical="center"/>
    </xf>
    <xf numFmtId="49" fontId="55" fillId="0" borderId="17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49" fontId="13" fillId="0" borderId="33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49" fontId="13" fillId="0" borderId="35" xfId="0" applyNumberFormat="1" applyFont="1" applyBorder="1" applyAlignment="1">
      <alignment horizontal="center" vertical="center" wrapText="1"/>
    </xf>
    <xf numFmtId="49" fontId="13" fillId="0" borderId="36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 wrapText="1"/>
    </xf>
    <xf numFmtId="49" fontId="13" fillId="0" borderId="38" xfId="0" applyNumberFormat="1" applyFont="1" applyBorder="1" applyAlignment="1">
      <alignment horizontal="center" vertical="center" wrapText="1"/>
    </xf>
    <xf numFmtId="49" fontId="13" fillId="0" borderId="37" xfId="0" applyNumberFormat="1" applyFont="1" applyFill="1" applyBorder="1" applyAlignment="1">
      <alignment horizontal="center" vertical="center" wrapText="1"/>
    </xf>
    <xf numFmtId="49" fontId="13" fillId="0" borderId="38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30" xfId="0" applyNumberFormat="1" applyFont="1" applyBorder="1" applyAlignment="1">
      <alignment horizontal="center" vertical="center"/>
    </xf>
    <xf numFmtId="0" fontId="13" fillId="36" borderId="32" xfId="0" applyNumberFormat="1" applyFont="1" applyFill="1" applyBorder="1" applyAlignment="1">
      <alignment horizontal="center" vertical="center" wrapText="1"/>
    </xf>
    <xf numFmtId="0" fontId="13" fillId="36" borderId="39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0" fillId="0" borderId="0" xfId="0" applyNumberFormat="1" applyFont="1" applyFill="1" applyAlignment="1">
      <alignment horizontal="left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7" xfId="0" applyNumberFormat="1" applyFont="1" applyBorder="1" applyAlignment="1">
      <alignment horizontal="center" vertical="center" wrapText="1"/>
    </xf>
    <xf numFmtId="0" fontId="13" fillId="0" borderId="38" xfId="0" applyNumberFormat="1" applyFont="1" applyBorder="1" applyAlignment="1">
      <alignment horizontal="center" vertical="center" wrapText="1"/>
    </xf>
    <xf numFmtId="49" fontId="13" fillId="0" borderId="40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13" fillId="36" borderId="27" xfId="0" applyNumberFormat="1" applyFont="1" applyFill="1" applyBorder="1" applyAlignment="1">
      <alignment horizontal="center" vertical="center" wrapText="1"/>
    </xf>
    <xf numFmtId="0" fontId="13" fillId="36" borderId="12" xfId="0" applyNumberFormat="1" applyFont="1" applyFill="1" applyBorder="1" applyAlignment="1">
      <alignment horizontal="center" vertical="center" wrapText="1"/>
    </xf>
    <xf numFmtId="49" fontId="17" fillId="0" borderId="37" xfId="0" applyNumberFormat="1" applyFont="1" applyBorder="1" applyAlignment="1">
      <alignment horizontal="center" vertical="center" wrapText="1"/>
    </xf>
    <xf numFmtId="49" fontId="17" fillId="0" borderId="38" xfId="0" applyNumberFormat="1" applyFont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0" fontId="13" fillId="35" borderId="44" xfId="0" applyNumberFormat="1" applyFont="1" applyFill="1" applyBorder="1" applyAlignment="1">
      <alignment horizontal="center" vertical="center" wrapText="1"/>
    </xf>
    <xf numFmtId="0" fontId="13" fillId="35" borderId="4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1</xdr:row>
      <xdr:rowOff>333375</xdr:rowOff>
    </xdr:from>
    <xdr:to>
      <xdr:col>9</xdr:col>
      <xdr:colOff>390525</xdr:colOff>
      <xdr:row>7</xdr:row>
      <xdr:rowOff>76200</xdr:rowOff>
    </xdr:to>
    <xdr:pic>
      <xdr:nvPicPr>
        <xdr:cNvPr id="1" name="Рисунок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24400" y="800100"/>
          <a:ext cx="8191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1</xdr:row>
      <xdr:rowOff>295275</xdr:rowOff>
    </xdr:from>
    <xdr:to>
      <xdr:col>3</xdr:col>
      <xdr:colOff>323850</xdr:colOff>
      <xdr:row>7</xdr:row>
      <xdr:rowOff>85725</xdr:rowOff>
    </xdr:to>
    <xdr:pic>
      <xdr:nvPicPr>
        <xdr:cNvPr id="2" name="Picture 85" descr="Logo BF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762000"/>
          <a:ext cx="9239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0</xdr:row>
      <xdr:rowOff>400050</xdr:rowOff>
    </xdr:from>
    <xdr:to>
      <xdr:col>7</xdr:col>
      <xdr:colOff>133350</xdr:colOff>
      <xdr:row>8</xdr:row>
      <xdr:rowOff>9525</xdr:rowOff>
    </xdr:to>
    <xdr:pic>
      <xdr:nvPicPr>
        <xdr:cNvPr id="3" name="Рисунок 4" descr="Эмблема этапа 2015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400050"/>
          <a:ext cx="16668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20"/>
  <sheetViews>
    <sheetView showRowColHeaders="0" tabSelected="1" zoomScale="80" zoomScaleNormal="80" zoomScaleSheetLayoutView="90" workbookViewId="0" topLeftCell="A1">
      <selection activeCell="B15" sqref="B15:J15"/>
    </sheetView>
  </sheetViews>
  <sheetFormatPr defaultColWidth="9.140625" defaultRowHeight="12.75"/>
  <cols>
    <col min="1" max="1" width="4.140625" style="0" customWidth="1"/>
    <col min="10" max="10" width="15.7109375" style="0" customWidth="1"/>
  </cols>
  <sheetData>
    <row r="1" spans="2:10" s="1" customFormat="1" ht="36.75" customHeight="1">
      <c r="B1" s="264" t="s">
        <v>0</v>
      </c>
      <c r="C1" s="264"/>
      <c r="D1" s="264"/>
      <c r="E1" s="264"/>
      <c r="F1" s="264"/>
      <c r="G1" s="264"/>
      <c r="H1" s="264"/>
      <c r="I1" s="264"/>
      <c r="J1" s="264"/>
    </row>
    <row r="2" spans="2:10" s="1" customFormat="1" ht="27.75" customHeight="1">
      <c r="B2" s="264"/>
      <c r="C2" s="264"/>
      <c r="D2" s="264"/>
      <c r="E2" s="264"/>
      <c r="F2" s="264"/>
      <c r="G2" s="264"/>
      <c r="H2" s="264"/>
      <c r="I2" s="264"/>
      <c r="J2" s="264"/>
    </row>
    <row r="3" spans="2:7" s="1" customFormat="1" ht="34.5" customHeight="1">
      <c r="B3" s="2"/>
      <c r="F3" s="2"/>
      <c r="G3" s="2"/>
    </row>
    <row r="4" s="1" customFormat="1" ht="15" customHeight="1">
      <c r="B4" s="2"/>
    </row>
    <row r="5" s="1" customFormat="1" ht="14.25" customHeight="1">
      <c r="B5" s="2"/>
    </row>
    <row r="6" s="1" customFormat="1" ht="20.25" customHeight="1">
      <c r="B6" s="2"/>
    </row>
    <row r="7" s="1" customFormat="1" ht="14.25" customHeight="1">
      <c r="B7" s="2"/>
    </row>
    <row r="8" s="1" customFormat="1" ht="15.75" customHeight="1">
      <c r="B8" s="2"/>
    </row>
    <row r="9" s="1" customFormat="1" ht="15.75">
      <c r="B9" s="2"/>
    </row>
    <row r="10" s="1" customFormat="1" ht="15" customHeight="1"/>
    <row r="11" s="1" customFormat="1" ht="14.25" customHeight="1"/>
    <row r="12" spans="2:10" s="1" customFormat="1" ht="43.5" customHeight="1">
      <c r="B12" s="264" t="s">
        <v>1</v>
      </c>
      <c r="C12" s="264"/>
      <c r="D12" s="264"/>
      <c r="E12" s="264"/>
      <c r="F12" s="264"/>
      <c r="G12" s="264"/>
      <c r="H12" s="264"/>
      <c r="I12" s="264"/>
      <c r="J12" s="264"/>
    </row>
    <row r="13" spans="2:10" s="1" customFormat="1" ht="41.25" customHeight="1">
      <c r="B13" s="264" t="s">
        <v>263</v>
      </c>
      <c r="C13" s="264"/>
      <c r="D13" s="264"/>
      <c r="E13" s="264"/>
      <c r="F13" s="264"/>
      <c r="G13" s="264"/>
      <c r="H13" s="264"/>
      <c r="I13" s="264"/>
      <c r="J13" s="264"/>
    </row>
    <row r="14" s="1" customFormat="1" ht="26.25" customHeight="1">
      <c r="B14" s="3"/>
    </row>
    <row r="15" spans="2:10" s="1" customFormat="1" ht="24.75" customHeight="1">
      <c r="B15" s="265" t="s">
        <v>99</v>
      </c>
      <c r="C15" s="265"/>
      <c r="D15" s="265"/>
      <c r="E15" s="265"/>
      <c r="F15" s="265"/>
      <c r="G15" s="265"/>
      <c r="H15" s="265"/>
      <c r="I15" s="265"/>
      <c r="J15" s="265"/>
    </row>
    <row r="16" s="1" customFormat="1" ht="43.5" customHeight="1">
      <c r="B16" s="4"/>
    </row>
    <row r="17" spans="2:10" s="1" customFormat="1" ht="36" customHeight="1">
      <c r="B17" s="266" t="s">
        <v>2</v>
      </c>
      <c r="C17" s="266"/>
      <c r="D17" s="266"/>
      <c r="E17" s="266"/>
      <c r="F17" s="266"/>
      <c r="G17" s="266"/>
      <c r="H17" s="266"/>
      <c r="I17" s="266"/>
      <c r="J17" s="266"/>
    </row>
    <row r="18" spans="2:6" s="1" customFormat="1" ht="39.75" customHeight="1">
      <c r="B18" s="5"/>
      <c r="F18" s="6"/>
    </row>
    <row r="19" spans="2:10" s="1" customFormat="1" ht="15.75">
      <c r="B19" s="263" t="s">
        <v>100</v>
      </c>
      <c r="C19" s="263"/>
      <c r="D19" s="263"/>
      <c r="E19" s="263"/>
      <c r="F19" s="263"/>
      <c r="G19" s="263"/>
      <c r="H19" s="263"/>
      <c r="I19" s="263"/>
      <c r="J19" s="263"/>
    </row>
    <row r="20" spans="2:10" s="1" customFormat="1" ht="22.5" customHeight="1">
      <c r="B20" s="263" t="s">
        <v>3</v>
      </c>
      <c r="C20" s="263"/>
      <c r="D20" s="263"/>
      <c r="E20" s="263"/>
      <c r="F20" s="263"/>
      <c r="G20" s="263"/>
      <c r="H20" s="263"/>
      <c r="I20" s="263"/>
      <c r="J20" s="263"/>
    </row>
  </sheetData>
  <sheetProtection/>
  <mergeCells count="8">
    <mergeCell ref="B19:J19"/>
    <mergeCell ref="B20:J20"/>
    <mergeCell ref="B1:J1"/>
    <mergeCell ref="B2:J2"/>
    <mergeCell ref="B12:J12"/>
    <mergeCell ref="B13:J13"/>
    <mergeCell ref="B15:J15"/>
    <mergeCell ref="B17:J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rgb="FF92D050"/>
    <pageSetUpPr fitToPage="1"/>
  </sheetPr>
  <dimension ref="A1:P46"/>
  <sheetViews>
    <sheetView zoomScaleSheetLayoutView="100" zoomScalePageLayoutView="0" workbookViewId="0" topLeftCell="A1">
      <selection activeCell="B9" sqref="B9:N9"/>
    </sheetView>
  </sheetViews>
  <sheetFormatPr defaultColWidth="9.140625" defaultRowHeight="12.75"/>
  <cols>
    <col min="1" max="1" width="4.00390625" style="1" customWidth="1"/>
    <col min="2" max="2" width="4.140625" style="1" customWidth="1"/>
    <col min="3" max="3" width="4.8515625" style="69" customWidth="1"/>
    <col min="4" max="4" width="29.8515625" style="1" customWidth="1"/>
    <col min="5" max="5" width="7.421875" style="1" customWidth="1"/>
    <col min="6" max="6" width="9.28125" style="1" customWidth="1"/>
    <col min="7" max="7" width="10.140625" style="1" customWidth="1"/>
    <col min="8" max="12" width="5.7109375" style="1" customWidth="1"/>
    <col min="13" max="13" width="7.8515625" style="1" customWidth="1"/>
    <col min="14" max="14" width="7.8515625" style="39" customWidth="1"/>
    <col min="15" max="15" width="6.7109375" style="1" customWidth="1"/>
  </cols>
  <sheetData>
    <row r="1" spans="1:15" ht="13.5" customHeight="1">
      <c r="A1" s="10"/>
      <c r="B1" s="88"/>
      <c r="C1" s="88"/>
      <c r="D1" s="295" t="s">
        <v>21</v>
      </c>
      <c r="E1" s="295"/>
      <c r="F1" s="295"/>
      <c r="G1" s="295"/>
      <c r="H1" s="295"/>
      <c r="I1" s="295"/>
      <c r="J1" s="295"/>
      <c r="K1" s="296" t="s">
        <v>150</v>
      </c>
      <c r="L1" s="296"/>
      <c r="M1" s="296"/>
      <c r="N1" s="16"/>
      <c r="O1" s="11"/>
    </row>
    <row r="2" spans="1:15" ht="13.5" customHeight="1">
      <c r="A2" s="10"/>
      <c r="B2" s="89"/>
      <c r="C2" s="89"/>
      <c r="D2" s="285" t="s">
        <v>226</v>
      </c>
      <c r="E2" s="285"/>
      <c r="F2" s="285"/>
      <c r="G2" s="285"/>
      <c r="H2" s="285"/>
      <c r="I2" s="285"/>
      <c r="J2" s="285"/>
      <c r="K2" s="296" t="s">
        <v>65</v>
      </c>
      <c r="L2" s="296"/>
      <c r="M2" s="296"/>
      <c r="N2" s="16"/>
      <c r="O2" s="13"/>
    </row>
    <row r="3" spans="1:15" ht="13.5" customHeight="1">
      <c r="A3" s="10"/>
      <c r="B3" s="90"/>
      <c r="C3" s="90"/>
      <c r="D3" s="297" t="s">
        <v>107</v>
      </c>
      <c r="E3" s="297"/>
      <c r="F3" s="297"/>
      <c r="G3" s="297"/>
      <c r="H3" s="297"/>
      <c r="I3" s="297"/>
      <c r="J3" s="297"/>
      <c r="K3" s="90"/>
      <c r="L3" s="10"/>
      <c r="M3" s="10"/>
      <c r="N3" s="10"/>
      <c r="O3" s="14"/>
    </row>
    <row r="4" spans="1:15" ht="13.5" customHeight="1">
      <c r="A4" s="10"/>
      <c r="B4" s="16"/>
      <c r="C4" s="16"/>
      <c r="D4" s="283" t="s">
        <v>66</v>
      </c>
      <c r="E4" s="283"/>
      <c r="F4" s="283"/>
      <c r="G4" s="283"/>
      <c r="H4" s="283"/>
      <c r="I4" s="283"/>
      <c r="J4" s="283"/>
      <c r="K4" s="302" t="s">
        <v>67</v>
      </c>
      <c r="L4" s="302"/>
      <c r="M4" s="302"/>
      <c r="N4" s="10"/>
      <c r="O4" s="15"/>
    </row>
    <row r="5" spans="1:15" ht="13.5" customHeight="1">
      <c r="A5" s="10"/>
      <c r="B5" s="75"/>
      <c r="C5" s="75"/>
      <c r="D5" s="75"/>
      <c r="E5" s="75"/>
      <c r="F5" s="75"/>
      <c r="G5" s="75"/>
      <c r="H5" s="75"/>
      <c r="I5" s="75"/>
      <c r="J5" s="75"/>
      <c r="K5" s="296" t="s">
        <v>272</v>
      </c>
      <c r="L5" s="296"/>
      <c r="M5" s="296"/>
      <c r="N5" s="296"/>
      <c r="O5" s="15"/>
    </row>
    <row r="6" spans="1:15" ht="13.5" customHeight="1">
      <c r="A6" s="10"/>
      <c r="B6" s="91"/>
      <c r="C6" s="91"/>
      <c r="D6" s="295" t="s">
        <v>68</v>
      </c>
      <c r="E6" s="295"/>
      <c r="F6" s="295"/>
      <c r="G6" s="295"/>
      <c r="H6" s="295"/>
      <c r="I6" s="295"/>
      <c r="J6" s="295"/>
      <c r="K6" s="296" t="s">
        <v>271</v>
      </c>
      <c r="L6" s="296"/>
      <c r="M6" s="296"/>
      <c r="N6" s="296"/>
      <c r="O6" s="15"/>
    </row>
    <row r="7" spans="1:15" ht="15.75" customHeight="1">
      <c r="A7" s="10"/>
      <c r="B7" s="92"/>
      <c r="C7" s="92"/>
      <c r="D7" s="300" t="s">
        <v>69</v>
      </c>
      <c r="E7" s="300"/>
      <c r="F7" s="300"/>
      <c r="G7" s="300"/>
      <c r="H7" s="300"/>
      <c r="I7" s="300"/>
      <c r="J7" s="300"/>
      <c r="K7" s="92"/>
      <c r="L7" s="92"/>
      <c r="M7" s="10"/>
      <c r="N7" s="10"/>
      <c r="O7" s="14"/>
    </row>
    <row r="8" spans="1:15" ht="13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22.5" customHeight="1">
      <c r="A9" s="10"/>
      <c r="B9" s="301" t="s">
        <v>277</v>
      </c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10"/>
    </row>
    <row r="10" spans="1:15" ht="13.5" customHeight="1" thickBot="1">
      <c r="A10" s="10"/>
      <c r="B10" s="10"/>
      <c r="C10" s="17"/>
      <c r="D10" s="18"/>
      <c r="E10" s="151"/>
      <c r="F10" s="19"/>
      <c r="G10" s="19"/>
      <c r="H10" s="19"/>
      <c r="I10" s="20"/>
      <c r="J10" s="21"/>
      <c r="K10" s="21"/>
      <c r="L10" s="21"/>
      <c r="M10" s="21"/>
      <c r="N10" s="93"/>
      <c r="O10" s="10"/>
    </row>
    <row r="11" spans="2:14" ht="13.5" customHeight="1">
      <c r="B11" s="298" t="s">
        <v>23</v>
      </c>
      <c r="C11" s="286" t="s">
        <v>24</v>
      </c>
      <c r="D11" s="277" t="s">
        <v>25</v>
      </c>
      <c r="E11" s="279" t="s">
        <v>158</v>
      </c>
      <c r="F11" s="281" t="s">
        <v>26</v>
      </c>
      <c r="G11" s="279" t="s">
        <v>27</v>
      </c>
      <c r="H11" s="277" t="s">
        <v>70</v>
      </c>
      <c r="I11" s="277"/>
      <c r="J11" s="270"/>
      <c r="K11" s="288" t="s">
        <v>71</v>
      </c>
      <c r="L11" s="272"/>
      <c r="M11" s="289" t="s">
        <v>72</v>
      </c>
      <c r="N11" s="291" t="s">
        <v>73</v>
      </c>
    </row>
    <row r="12" spans="2:14" ht="13.5" thickBot="1">
      <c r="B12" s="299"/>
      <c r="C12" s="287"/>
      <c r="D12" s="278"/>
      <c r="E12" s="280"/>
      <c r="F12" s="282"/>
      <c r="G12" s="280"/>
      <c r="H12" s="22">
        <v>1</v>
      </c>
      <c r="I12" s="22">
        <v>2</v>
      </c>
      <c r="J12" s="23">
        <v>3</v>
      </c>
      <c r="K12" s="94">
        <v>1</v>
      </c>
      <c r="L12" s="95">
        <v>2</v>
      </c>
      <c r="M12" s="290"/>
      <c r="N12" s="292"/>
    </row>
    <row r="13" spans="1:15" s="189" customFormat="1" ht="15.75">
      <c r="A13" s="180"/>
      <c r="B13" s="181">
        <f aca="true" t="shared" si="0" ref="B13:B37">B12+1</f>
        <v>1</v>
      </c>
      <c r="C13" s="172">
        <v>84</v>
      </c>
      <c r="D13" s="223" t="s">
        <v>195</v>
      </c>
      <c r="E13" s="192"/>
      <c r="F13" s="238" t="s">
        <v>212</v>
      </c>
      <c r="G13" s="209" t="s">
        <v>165</v>
      </c>
      <c r="H13" s="199">
        <v>180</v>
      </c>
      <c r="I13" s="199">
        <v>180</v>
      </c>
      <c r="J13" s="200">
        <v>180</v>
      </c>
      <c r="K13" s="201">
        <v>103</v>
      </c>
      <c r="L13" s="187"/>
      <c r="M13" s="119">
        <f>SUM(H13:J13)</f>
        <v>540</v>
      </c>
      <c r="N13" s="119">
        <f>RANK(M13,M$13:M$37)</f>
        <v>1</v>
      </c>
      <c r="O13" s="180"/>
    </row>
    <row r="14" spans="1:15" s="189" customFormat="1" ht="15.75">
      <c r="A14" s="180"/>
      <c r="B14" s="190">
        <f t="shared" si="0"/>
        <v>2</v>
      </c>
      <c r="C14" s="172">
        <v>9</v>
      </c>
      <c r="D14" s="260" t="s">
        <v>196</v>
      </c>
      <c r="E14" s="192"/>
      <c r="F14" s="261" t="s">
        <v>213</v>
      </c>
      <c r="G14" s="192" t="s">
        <v>36</v>
      </c>
      <c r="H14" s="199">
        <v>112</v>
      </c>
      <c r="I14" s="199">
        <v>180</v>
      </c>
      <c r="J14" s="200">
        <v>180</v>
      </c>
      <c r="K14" s="201"/>
      <c r="L14" s="194"/>
      <c r="M14" s="99">
        <f aca="true" t="shared" si="1" ref="M14:M37">SUM(H14:J14)</f>
        <v>472</v>
      </c>
      <c r="N14" s="99">
        <v>2</v>
      </c>
      <c r="O14" s="180"/>
    </row>
    <row r="15" spans="1:15" s="189" customFormat="1" ht="15.75">
      <c r="A15" s="180"/>
      <c r="B15" s="190">
        <f t="shared" si="0"/>
        <v>3</v>
      </c>
      <c r="C15" s="172">
        <v>23</v>
      </c>
      <c r="D15" s="223" t="s">
        <v>170</v>
      </c>
      <c r="E15" s="192"/>
      <c r="F15" s="238" t="s">
        <v>171</v>
      </c>
      <c r="G15" s="209" t="s">
        <v>165</v>
      </c>
      <c r="H15" s="199">
        <v>180</v>
      </c>
      <c r="I15" s="199">
        <v>110</v>
      </c>
      <c r="J15" s="200">
        <v>180</v>
      </c>
      <c r="K15" s="201"/>
      <c r="L15" s="198"/>
      <c r="M15" s="99">
        <f t="shared" si="1"/>
        <v>470</v>
      </c>
      <c r="N15" s="99">
        <v>3</v>
      </c>
      <c r="O15" s="180"/>
    </row>
    <row r="16" spans="2:14" ht="15.75">
      <c r="B16" s="96">
        <f t="shared" si="0"/>
        <v>4</v>
      </c>
      <c r="C16" s="153">
        <v>22</v>
      </c>
      <c r="D16" s="50" t="s">
        <v>173</v>
      </c>
      <c r="E16" s="142"/>
      <c r="F16" s="36" t="s">
        <v>172</v>
      </c>
      <c r="G16" s="43" t="s">
        <v>165</v>
      </c>
      <c r="H16" s="202">
        <v>180</v>
      </c>
      <c r="I16" s="202">
        <v>174</v>
      </c>
      <c r="J16" s="203">
        <v>115</v>
      </c>
      <c r="K16" s="204"/>
      <c r="L16" s="98"/>
      <c r="M16" s="99">
        <f t="shared" si="1"/>
        <v>469</v>
      </c>
      <c r="N16" s="99">
        <v>4</v>
      </c>
    </row>
    <row r="17" spans="2:14" ht="15.75">
      <c r="B17" s="96">
        <f>B16+1</f>
        <v>5</v>
      </c>
      <c r="C17" s="153">
        <v>1</v>
      </c>
      <c r="D17" s="35" t="s">
        <v>46</v>
      </c>
      <c r="E17" s="142" t="s">
        <v>258</v>
      </c>
      <c r="F17" s="42" t="s">
        <v>47</v>
      </c>
      <c r="G17" s="43" t="s">
        <v>45</v>
      </c>
      <c r="H17" s="202">
        <v>97</v>
      </c>
      <c r="I17" s="202">
        <v>157</v>
      </c>
      <c r="J17" s="203">
        <v>180</v>
      </c>
      <c r="K17" s="262"/>
      <c r="L17" s="38"/>
      <c r="M17" s="99">
        <f t="shared" si="1"/>
        <v>434</v>
      </c>
      <c r="N17" s="99">
        <v>5</v>
      </c>
    </row>
    <row r="18" spans="2:14" ht="15.75">
      <c r="B18" s="96">
        <f t="shared" si="0"/>
        <v>6</v>
      </c>
      <c r="C18" s="153">
        <v>82</v>
      </c>
      <c r="D18" s="50" t="s">
        <v>198</v>
      </c>
      <c r="E18" s="142"/>
      <c r="F18" s="36" t="s">
        <v>214</v>
      </c>
      <c r="G18" s="43" t="s">
        <v>165</v>
      </c>
      <c r="H18" s="202">
        <v>122</v>
      </c>
      <c r="I18" s="202">
        <v>53</v>
      </c>
      <c r="J18" s="203">
        <v>180</v>
      </c>
      <c r="K18" s="101"/>
      <c r="L18" s="102"/>
      <c r="M18" s="99">
        <f t="shared" si="1"/>
        <v>355</v>
      </c>
      <c r="N18" s="99">
        <f aca="true" t="shared" si="2" ref="N18:N37">RANK(M18,M$13:M$37)</f>
        <v>6</v>
      </c>
    </row>
    <row r="19" spans="2:14" ht="15.75">
      <c r="B19" s="96">
        <f t="shared" si="0"/>
        <v>7</v>
      </c>
      <c r="C19" s="153">
        <v>5</v>
      </c>
      <c r="D19" s="114" t="s">
        <v>199</v>
      </c>
      <c r="E19" s="142"/>
      <c r="F19" s="42" t="s">
        <v>141</v>
      </c>
      <c r="G19" s="32" t="s">
        <v>36</v>
      </c>
      <c r="H19" s="202">
        <v>180</v>
      </c>
      <c r="I19" s="202">
        <v>93</v>
      </c>
      <c r="J19" s="203">
        <v>74</v>
      </c>
      <c r="K19" s="100"/>
      <c r="L19" s="38"/>
      <c r="M19" s="99">
        <f t="shared" si="1"/>
        <v>347</v>
      </c>
      <c r="N19" s="99">
        <f t="shared" si="2"/>
        <v>7</v>
      </c>
    </row>
    <row r="20" spans="2:14" ht="15.75">
      <c r="B20" s="96">
        <f t="shared" si="0"/>
        <v>8</v>
      </c>
      <c r="C20" s="153">
        <v>86</v>
      </c>
      <c r="D20" s="35" t="s">
        <v>200</v>
      </c>
      <c r="E20" s="142"/>
      <c r="F20" s="42" t="s">
        <v>215</v>
      </c>
      <c r="G20" s="43" t="s">
        <v>165</v>
      </c>
      <c r="H20" s="202">
        <v>83</v>
      </c>
      <c r="I20" s="202">
        <v>180</v>
      </c>
      <c r="J20" s="203">
        <v>83</v>
      </c>
      <c r="K20" s="100"/>
      <c r="L20" s="38"/>
      <c r="M20" s="99">
        <f t="shared" si="1"/>
        <v>346</v>
      </c>
      <c r="N20" s="99">
        <f t="shared" si="2"/>
        <v>8</v>
      </c>
    </row>
    <row r="21" spans="2:14" ht="15.75">
      <c r="B21" s="96">
        <f t="shared" si="0"/>
        <v>9</v>
      </c>
      <c r="C21" s="153">
        <v>8</v>
      </c>
      <c r="D21" s="35" t="s">
        <v>201</v>
      </c>
      <c r="E21" s="32"/>
      <c r="F21" s="42" t="s">
        <v>143</v>
      </c>
      <c r="G21" s="32" t="s">
        <v>36</v>
      </c>
      <c r="H21" s="202">
        <v>157</v>
      </c>
      <c r="I21" s="202">
        <v>70</v>
      </c>
      <c r="J21" s="203">
        <v>79</v>
      </c>
      <c r="K21" s="100"/>
      <c r="L21" s="38"/>
      <c r="M21" s="99">
        <f t="shared" si="1"/>
        <v>306</v>
      </c>
      <c r="N21" s="99">
        <f t="shared" si="2"/>
        <v>9</v>
      </c>
    </row>
    <row r="22" spans="2:14" ht="15.75">
      <c r="B22" s="96">
        <f t="shared" si="0"/>
        <v>10</v>
      </c>
      <c r="C22" s="153">
        <v>42</v>
      </c>
      <c r="D22" s="50" t="s">
        <v>157</v>
      </c>
      <c r="E22" s="32"/>
      <c r="F22" s="36" t="s">
        <v>216</v>
      </c>
      <c r="G22" s="32" t="s">
        <v>36</v>
      </c>
      <c r="H22" s="202">
        <v>148</v>
      </c>
      <c r="I22" s="202">
        <v>72</v>
      </c>
      <c r="J22" s="203">
        <v>85</v>
      </c>
      <c r="K22" s="100"/>
      <c r="L22" s="38"/>
      <c r="M22" s="99">
        <f t="shared" si="1"/>
        <v>305</v>
      </c>
      <c r="N22" s="99">
        <f t="shared" si="2"/>
        <v>10</v>
      </c>
    </row>
    <row r="23" spans="2:14" ht="15.75">
      <c r="B23" s="96">
        <f t="shared" si="0"/>
        <v>11</v>
      </c>
      <c r="C23" s="153">
        <v>43</v>
      </c>
      <c r="D23" s="50" t="s">
        <v>57</v>
      </c>
      <c r="E23" s="32"/>
      <c r="F23" s="36" t="s">
        <v>58</v>
      </c>
      <c r="G23" s="32" t="s">
        <v>36</v>
      </c>
      <c r="H23" s="202">
        <v>90</v>
      </c>
      <c r="I23" s="202">
        <v>0</v>
      </c>
      <c r="J23" s="203">
        <v>180</v>
      </c>
      <c r="K23" s="100"/>
      <c r="L23" s="38"/>
      <c r="M23" s="99">
        <f t="shared" si="1"/>
        <v>270</v>
      </c>
      <c r="N23" s="99">
        <f t="shared" si="2"/>
        <v>11</v>
      </c>
    </row>
    <row r="24" spans="2:14" ht="15.75">
      <c r="B24" s="96">
        <f t="shared" si="0"/>
        <v>12</v>
      </c>
      <c r="C24" s="153">
        <v>19</v>
      </c>
      <c r="D24" s="62" t="s">
        <v>178</v>
      </c>
      <c r="E24" s="142"/>
      <c r="F24" s="42" t="s">
        <v>179</v>
      </c>
      <c r="G24" s="43" t="s">
        <v>165</v>
      </c>
      <c r="H24" s="202">
        <v>82</v>
      </c>
      <c r="I24" s="202">
        <v>0</v>
      </c>
      <c r="J24" s="203">
        <v>138</v>
      </c>
      <c r="K24" s="100"/>
      <c r="L24" s="38"/>
      <c r="M24" s="99">
        <f t="shared" si="1"/>
        <v>220</v>
      </c>
      <c r="N24" s="99">
        <f t="shared" si="2"/>
        <v>12</v>
      </c>
    </row>
    <row r="25" spans="2:14" ht="15.75">
      <c r="B25" s="96">
        <f t="shared" si="0"/>
        <v>13</v>
      </c>
      <c r="C25" s="153">
        <v>31</v>
      </c>
      <c r="D25" s="50" t="s">
        <v>202</v>
      </c>
      <c r="E25" s="107"/>
      <c r="F25" s="36" t="s">
        <v>217</v>
      </c>
      <c r="G25" s="43" t="s">
        <v>36</v>
      </c>
      <c r="H25" s="202">
        <v>0</v>
      </c>
      <c r="I25" s="202">
        <v>116</v>
      </c>
      <c r="J25" s="203">
        <v>103</v>
      </c>
      <c r="K25" s="100"/>
      <c r="L25" s="38"/>
      <c r="M25" s="99">
        <f t="shared" si="1"/>
        <v>219</v>
      </c>
      <c r="N25" s="99">
        <f t="shared" si="2"/>
        <v>13</v>
      </c>
    </row>
    <row r="26" spans="2:14" ht="15.75">
      <c r="B26" s="96">
        <f t="shared" si="0"/>
        <v>14</v>
      </c>
      <c r="C26" s="153">
        <v>4</v>
      </c>
      <c r="D26" s="105" t="s">
        <v>203</v>
      </c>
      <c r="E26" s="32"/>
      <c r="F26" s="106" t="s">
        <v>146</v>
      </c>
      <c r="G26" s="32" t="s">
        <v>36</v>
      </c>
      <c r="H26" s="202">
        <v>0</v>
      </c>
      <c r="I26" s="202">
        <v>180</v>
      </c>
      <c r="J26" s="203">
        <v>34</v>
      </c>
      <c r="K26" s="100"/>
      <c r="L26" s="38"/>
      <c r="M26" s="99">
        <f t="shared" si="1"/>
        <v>214</v>
      </c>
      <c r="N26" s="99">
        <f t="shared" si="2"/>
        <v>14</v>
      </c>
    </row>
    <row r="27" spans="2:14" ht="15.75">
      <c r="B27" s="96">
        <f t="shared" si="0"/>
        <v>15</v>
      </c>
      <c r="C27" s="153">
        <v>28</v>
      </c>
      <c r="D27" s="35" t="s">
        <v>204</v>
      </c>
      <c r="E27" s="142"/>
      <c r="F27" s="42" t="s">
        <v>218</v>
      </c>
      <c r="G27" s="43" t="s">
        <v>165</v>
      </c>
      <c r="H27" s="202">
        <v>99</v>
      </c>
      <c r="I27" s="202">
        <v>0</v>
      </c>
      <c r="J27" s="203">
        <v>103</v>
      </c>
      <c r="K27" s="100"/>
      <c r="L27" s="38"/>
      <c r="M27" s="99">
        <f t="shared" si="1"/>
        <v>202</v>
      </c>
      <c r="N27" s="99">
        <f t="shared" si="2"/>
        <v>15</v>
      </c>
    </row>
    <row r="28" spans="2:14" ht="15.75">
      <c r="B28" s="96">
        <f t="shared" si="0"/>
        <v>16</v>
      </c>
      <c r="C28" s="153">
        <v>60</v>
      </c>
      <c r="D28" s="50" t="s">
        <v>205</v>
      </c>
      <c r="E28" s="142"/>
      <c r="F28" s="36" t="s">
        <v>219</v>
      </c>
      <c r="G28" s="43" t="s">
        <v>165</v>
      </c>
      <c r="H28" s="202">
        <v>78</v>
      </c>
      <c r="I28" s="202">
        <v>120</v>
      </c>
      <c r="J28" s="203">
        <v>0</v>
      </c>
      <c r="K28" s="100"/>
      <c r="L28" s="38"/>
      <c r="M28" s="99">
        <f t="shared" si="1"/>
        <v>198</v>
      </c>
      <c r="N28" s="99">
        <f t="shared" si="2"/>
        <v>16</v>
      </c>
    </row>
    <row r="29" spans="2:14" ht="15.75">
      <c r="B29" s="96">
        <f t="shared" si="0"/>
        <v>17</v>
      </c>
      <c r="C29" s="153">
        <v>71</v>
      </c>
      <c r="D29" s="50" t="s">
        <v>185</v>
      </c>
      <c r="E29" s="32"/>
      <c r="F29" s="36" t="s">
        <v>186</v>
      </c>
      <c r="G29" s="43" t="s">
        <v>165</v>
      </c>
      <c r="H29" s="202">
        <v>0</v>
      </c>
      <c r="I29" s="202">
        <v>0</v>
      </c>
      <c r="J29" s="203">
        <v>180</v>
      </c>
      <c r="K29" s="100"/>
      <c r="L29" s="38"/>
      <c r="M29" s="99">
        <f t="shared" si="1"/>
        <v>180</v>
      </c>
      <c r="N29" s="99">
        <f t="shared" si="2"/>
        <v>17</v>
      </c>
    </row>
    <row r="30" spans="2:14" ht="15.75">
      <c r="B30" s="96">
        <f t="shared" si="0"/>
        <v>18</v>
      </c>
      <c r="C30" s="153">
        <v>25</v>
      </c>
      <c r="D30" s="35" t="s">
        <v>206</v>
      </c>
      <c r="E30" s="32"/>
      <c r="F30" s="42" t="s">
        <v>142</v>
      </c>
      <c r="G30" s="32" t="s">
        <v>36</v>
      </c>
      <c r="H30" s="202">
        <v>0</v>
      </c>
      <c r="I30" s="202">
        <v>72</v>
      </c>
      <c r="J30" s="203">
        <v>106</v>
      </c>
      <c r="K30" s="100"/>
      <c r="L30" s="38"/>
      <c r="M30" s="99">
        <f t="shared" si="1"/>
        <v>178</v>
      </c>
      <c r="N30" s="99">
        <f t="shared" si="2"/>
        <v>18</v>
      </c>
    </row>
    <row r="31" spans="2:14" ht="15.75">
      <c r="B31" s="96">
        <f t="shared" si="0"/>
        <v>19</v>
      </c>
      <c r="C31" s="153">
        <v>29</v>
      </c>
      <c r="D31" s="50" t="s">
        <v>207</v>
      </c>
      <c r="E31" s="142"/>
      <c r="F31" s="36" t="s">
        <v>162</v>
      </c>
      <c r="G31" s="32" t="s">
        <v>36</v>
      </c>
      <c r="H31" s="202">
        <v>49</v>
      </c>
      <c r="I31" s="202">
        <v>39</v>
      </c>
      <c r="J31" s="203">
        <v>67</v>
      </c>
      <c r="K31" s="100"/>
      <c r="L31" s="38"/>
      <c r="M31" s="99">
        <f t="shared" si="1"/>
        <v>155</v>
      </c>
      <c r="N31" s="99">
        <f t="shared" si="2"/>
        <v>19</v>
      </c>
    </row>
    <row r="32" spans="2:14" ht="15.75">
      <c r="B32" s="96">
        <f t="shared" si="0"/>
        <v>20</v>
      </c>
      <c r="C32" s="153">
        <v>79</v>
      </c>
      <c r="D32" s="50" t="s">
        <v>116</v>
      </c>
      <c r="E32" s="142" t="s">
        <v>261</v>
      </c>
      <c r="F32" s="36" t="s">
        <v>117</v>
      </c>
      <c r="G32" s="43" t="s">
        <v>45</v>
      </c>
      <c r="H32" s="202">
        <v>77</v>
      </c>
      <c r="I32" s="202">
        <v>73</v>
      </c>
      <c r="J32" s="203">
        <v>0</v>
      </c>
      <c r="K32" s="100"/>
      <c r="L32" s="38"/>
      <c r="M32" s="99">
        <f t="shared" si="1"/>
        <v>150</v>
      </c>
      <c r="N32" s="99">
        <f t="shared" si="2"/>
        <v>20</v>
      </c>
    </row>
    <row r="33" spans="2:14" ht="15.75">
      <c r="B33" s="96">
        <f t="shared" si="0"/>
        <v>21</v>
      </c>
      <c r="C33" s="153">
        <v>76</v>
      </c>
      <c r="D33" s="35" t="s">
        <v>51</v>
      </c>
      <c r="E33" s="32"/>
      <c r="F33" s="42" t="s">
        <v>52</v>
      </c>
      <c r="G33" s="107" t="s">
        <v>50</v>
      </c>
      <c r="H33" s="202">
        <v>0</v>
      </c>
      <c r="I33" s="202">
        <v>99</v>
      </c>
      <c r="J33" s="203">
        <v>0</v>
      </c>
      <c r="K33" s="100"/>
      <c r="L33" s="38"/>
      <c r="M33" s="99">
        <f t="shared" si="1"/>
        <v>99</v>
      </c>
      <c r="N33" s="99">
        <f t="shared" si="2"/>
        <v>21</v>
      </c>
    </row>
    <row r="34" spans="2:14" ht="15.75">
      <c r="B34" s="96">
        <f t="shared" si="0"/>
        <v>22</v>
      </c>
      <c r="C34" s="153">
        <v>44</v>
      </c>
      <c r="D34" s="35" t="s">
        <v>55</v>
      </c>
      <c r="E34" s="32"/>
      <c r="F34" s="42" t="s">
        <v>56</v>
      </c>
      <c r="G34" s="32" t="s">
        <v>36</v>
      </c>
      <c r="H34" s="202">
        <v>0</v>
      </c>
      <c r="I34" s="202">
        <v>0</v>
      </c>
      <c r="J34" s="203">
        <v>47</v>
      </c>
      <c r="K34" s="100"/>
      <c r="L34" s="38"/>
      <c r="M34" s="99">
        <f t="shared" si="1"/>
        <v>47</v>
      </c>
      <c r="N34" s="99">
        <f t="shared" si="2"/>
        <v>22</v>
      </c>
    </row>
    <row r="35" spans="2:14" ht="15.75">
      <c r="B35" s="96">
        <f t="shared" si="0"/>
        <v>23</v>
      </c>
      <c r="C35" s="153">
        <v>45</v>
      </c>
      <c r="D35" s="35" t="s">
        <v>53</v>
      </c>
      <c r="E35" s="32"/>
      <c r="F35" s="42" t="s">
        <v>54</v>
      </c>
      <c r="G35" s="32" t="s">
        <v>36</v>
      </c>
      <c r="H35" s="202">
        <v>31</v>
      </c>
      <c r="I35" s="202">
        <v>0</v>
      </c>
      <c r="J35" s="203">
        <v>0</v>
      </c>
      <c r="K35" s="100"/>
      <c r="L35" s="38"/>
      <c r="M35" s="99">
        <f t="shared" si="1"/>
        <v>31</v>
      </c>
      <c r="N35" s="99">
        <f t="shared" si="2"/>
        <v>23</v>
      </c>
    </row>
    <row r="36" spans="2:14" ht="15.75">
      <c r="B36" s="96">
        <f t="shared" si="0"/>
        <v>24</v>
      </c>
      <c r="C36" s="153">
        <v>59</v>
      </c>
      <c r="D36" s="35" t="s">
        <v>209</v>
      </c>
      <c r="E36" s="32"/>
      <c r="F36" s="42" t="s">
        <v>221</v>
      </c>
      <c r="G36" s="43" t="s">
        <v>165</v>
      </c>
      <c r="H36" s="202">
        <v>30</v>
      </c>
      <c r="I36" s="202">
        <v>0</v>
      </c>
      <c r="J36" s="203">
        <v>0</v>
      </c>
      <c r="K36" s="100"/>
      <c r="L36" s="38"/>
      <c r="M36" s="99">
        <f t="shared" si="1"/>
        <v>30</v>
      </c>
      <c r="N36" s="99">
        <f t="shared" si="2"/>
        <v>24</v>
      </c>
    </row>
    <row r="37" spans="2:14" ht="15.75">
      <c r="B37" s="96">
        <f t="shared" si="0"/>
        <v>25</v>
      </c>
      <c r="C37" s="153">
        <v>3</v>
      </c>
      <c r="D37" s="50" t="s">
        <v>210</v>
      </c>
      <c r="E37" s="142" t="s">
        <v>262</v>
      </c>
      <c r="F37" s="36" t="s">
        <v>113</v>
      </c>
      <c r="G37" s="43" t="s">
        <v>45</v>
      </c>
      <c r="H37" s="202">
        <v>0</v>
      </c>
      <c r="I37" s="202">
        <v>0</v>
      </c>
      <c r="J37" s="203">
        <v>0</v>
      </c>
      <c r="K37" s="100"/>
      <c r="L37" s="38"/>
      <c r="M37" s="99">
        <f t="shared" si="1"/>
        <v>0</v>
      </c>
      <c r="N37" s="99">
        <f t="shared" si="2"/>
        <v>25</v>
      </c>
    </row>
    <row r="38" spans="3:14" ht="13.5" customHeight="1">
      <c r="C38" s="1"/>
      <c r="N38" s="1"/>
    </row>
    <row r="39" spans="3:14" ht="13.5" customHeight="1">
      <c r="C39" s="1"/>
      <c r="I39" s="70"/>
      <c r="J39" s="71" t="s">
        <v>61</v>
      </c>
      <c r="K39" s="71"/>
      <c r="L39" s="72"/>
      <c r="M39" s="72"/>
      <c r="N39" s="1"/>
    </row>
    <row r="40" spans="1:16" ht="14.25" customHeight="1">
      <c r="A40" s="16" t="s">
        <v>151</v>
      </c>
      <c r="B40" s="16"/>
      <c r="C40" s="16"/>
      <c r="D40" s="16"/>
      <c r="E40" s="16"/>
      <c r="F40" s="16"/>
      <c r="I40" s="6"/>
      <c r="L40" s="39"/>
      <c r="N40" s="1"/>
      <c r="P40" s="1"/>
    </row>
    <row r="41" spans="1:16" ht="14.25" customHeight="1">
      <c r="A41" s="73"/>
      <c r="B41" s="74"/>
      <c r="C41" s="9"/>
      <c r="D41" s="9"/>
      <c r="E41" s="9"/>
      <c r="F41" s="75"/>
      <c r="I41" s="9" t="s">
        <v>63</v>
      </c>
      <c r="K41" s="259"/>
      <c r="L41" s="259"/>
      <c r="M41" s="39"/>
      <c r="P41" s="1"/>
    </row>
    <row r="42" spans="1:16" ht="14.25" customHeight="1">
      <c r="A42" s="7" t="s">
        <v>153</v>
      </c>
      <c r="B42" s="7"/>
      <c r="C42" s="7"/>
      <c r="D42" s="7"/>
      <c r="E42" s="7"/>
      <c r="F42" s="7"/>
      <c r="J42" s="6"/>
      <c r="M42" s="39"/>
      <c r="P42" s="1"/>
    </row>
    <row r="43" spans="1:16" ht="14.25" customHeight="1">
      <c r="A43" s="77"/>
      <c r="B43" s="78"/>
      <c r="C43" s="79"/>
      <c r="D43" s="79"/>
      <c r="E43" s="79"/>
      <c r="F43" s="80"/>
      <c r="I43" s="9" t="s">
        <v>62</v>
      </c>
      <c r="J43" s="9"/>
      <c r="K43" s="9"/>
      <c r="L43" s="9"/>
      <c r="M43" s="9"/>
      <c r="N43" s="1"/>
      <c r="P43" s="1"/>
    </row>
    <row r="44" spans="1:16" ht="14.25" customHeight="1">
      <c r="A44" s="16" t="s">
        <v>155</v>
      </c>
      <c r="B44" s="16"/>
      <c r="C44" s="16"/>
      <c r="D44" s="16"/>
      <c r="E44" s="16"/>
      <c r="F44" s="16"/>
      <c r="I44" s="75"/>
      <c r="J44" s="6"/>
      <c r="M44" s="39"/>
      <c r="P44" s="1"/>
    </row>
    <row r="45" spans="3:16" ht="14.25" customHeight="1">
      <c r="C45" s="81"/>
      <c r="D45" s="82"/>
      <c r="E45" s="82"/>
      <c r="F45" s="6"/>
      <c r="G45" s="6"/>
      <c r="H45" s="83"/>
      <c r="I45" s="7" t="s">
        <v>269</v>
      </c>
      <c r="J45" s="7"/>
      <c r="K45" s="7"/>
      <c r="L45" s="7"/>
      <c r="M45" s="7"/>
      <c r="P45" s="1"/>
    </row>
    <row r="46" spans="3:16" ht="14.25" customHeight="1">
      <c r="C46" s="75"/>
      <c r="D46" s="6"/>
      <c r="E46" s="6"/>
      <c r="F46" s="84"/>
      <c r="G46" s="84"/>
      <c r="H46" s="82"/>
      <c r="P46" s="1"/>
    </row>
  </sheetData>
  <sheetProtection/>
  <mergeCells count="22">
    <mergeCell ref="K1:M1"/>
    <mergeCell ref="D2:J2"/>
    <mergeCell ref="K2:M2"/>
    <mergeCell ref="D3:J3"/>
    <mergeCell ref="D4:J4"/>
    <mergeCell ref="K4:M4"/>
    <mergeCell ref="B11:B12"/>
    <mergeCell ref="C11:C12"/>
    <mergeCell ref="D11:D12"/>
    <mergeCell ref="E11:E12"/>
    <mergeCell ref="F11:F12"/>
    <mergeCell ref="D1:J1"/>
    <mergeCell ref="G11:G12"/>
    <mergeCell ref="H11:J11"/>
    <mergeCell ref="K11:L11"/>
    <mergeCell ref="M11:M12"/>
    <mergeCell ref="N11:N12"/>
    <mergeCell ref="K5:N5"/>
    <mergeCell ref="D6:J6"/>
    <mergeCell ref="K6:N6"/>
    <mergeCell ref="D7:J7"/>
    <mergeCell ref="B9:N9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tabColor rgb="FF92D050"/>
    <pageSetUpPr fitToPage="1"/>
  </sheetPr>
  <dimension ref="A1:P75"/>
  <sheetViews>
    <sheetView zoomScaleSheetLayoutView="100" zoomScalePageLayoutView="0" workbookViewId="0" topLeftCell="A1">
      <selection activeCell="B9" sqref="B9:N9"/>
    </sheetView>
  </sheetViews>
  <sheetFormatPr defaultColWidth="9.140625" defaultRowHeight="12.75"/>
  <cols>
    <col min="1" max="2" width="4.140625" style="1" customWidth="1"/>
    <col min="3" max="3" width="4.8515625" style="69" customWidth="1"/>
    <col min="4" max="4" width="29.8515625" style="1" customWidth="1"/>
    <col min="5" max="5" width="7.421875" style="1" customWidth="1"/>
    <col min="6" max="6" width="9.28125" style="1" customWidth="1"/>
    <col min="7" max="7" width="10.140625" style="1" customWidth="1"/>
    <col min="8" max="12" width="5.7109375" style="1" customWidth="1"/>
    <col min="13" max="13" width="7.8515625" style="39" customWidth="1"/>
    <col min="14" max="14" width="7.8515625" style="1" customWidth="1"/>
    <col min="15" max="15" width="7.28125" style="0" customWidth="1"/>
  </cols>
  <sheetData>
    <row r="1" spans="1:15" ht="13.5" customHeight="1">
      <c r="A1" s="10"/>
      <c r="B1" s="88"/>
      <c r="C1" s="88"/>
      <c r="D1" s="295" t="s">
        <v>21</v>
      </c>
      <c r="E1" s="295"/>
      <c r="F1" s="295"/>
      <c r="G1" s="295"/>
      <c r="H1" s="295"/>
      <c r="I1" s="295"/>
      <c r="J1" s="295"/>
      <c r="K1" s="296" t="s">
        <v>150</v>
      </c>
      <c r="L1" s="296"/>
      <c r="M1" s="296"/>
      <c r="N1" s="16"/>
      <c r="O1" s="11"/>
    </row>
    <row r="2" spans="1:15" ht="13.5" customHeight="1">
      <c r="A2" s="10"/>
      <c r="B2" s="89"/>
      <c r="C2" s="89"/>
      <c r="D2" s="285" t="s">
        <v>226</v>
      </c>
      <c r="E2" s="285"/>
      <c r="F2" s="285"/>
      <c r="G2" s="285"/>
      <c r="H2" s="285"/>
      <c r="I2" s="285"/>
      <c r="J2" s="285"/>
      <c r="K2" s="296" t="s">
        <v>75</v>
      </c>
      <c r="L2" s="296"/>
      <c r="M2" s="296"/>
      <c r="N2" s="16"/>
      <c r="O2" s="13"/>
    </row>
    <row r="3" spans="1:15" ht="13.5" customHeight="1">
      <c r="A3" s="10"/>
      <c r="B3" s="90"/>
      <c r="C3" s="90"/>
      <c r="D3" s="297" t="s">
        <v>107</v>
      </c>
      <c r="E3" s="297"/>
      <c r="F3" s="297"/>
      <c r="G3" s="297"/>
      <c r="H3" s="297"/>
      <c r="I3" s="297"/>
      <c r="J3" s="297"/>
      <c r="K3" s="90"/>
      <c r="L3" s="10"/>
      <c r="M3" s="10"/>
      <c r="N3" s="10"/>
      <c r="O3" s="14"/>
    </row>
    <row r="4" spans="1:15" ht="13.5" customHeight="1">
      <c r="A4" s="10"/>
      <c r="B4" s="16"/>
      <c r="C4" s="16"/>
      <c r="D4" s="283" t="s">
        <v>66</v>
      </c>
      <c r="E4" s="283"/>
      <c r="F4" s="283"/>
      <c r="G4" s="283"/>
      <c r="H4" s="283"/>
      <c r="I4" s="283"/>
      <c r="J4" s="283"/>
      <c r="K4" s="302" t="s">
        <v>67</v>
      </c>
      <c r="L4" s="302"/>
      <c r="M4" s="302"/>
      <c r="N4" s="10"/>
      <c r="O4" s="15"/>
    </row>
    <row r="5" spans="1:15" ht="13.5" customHeight="1">
      <c r="A5" s="10"/>
      <c r="B5" s="75"/>
      <c r="C5" s="75"/>
      <c r="D5" s="75"/>
      <c r="E5" s="75"/>
      <c r="F5" s="75"/>
      <c r="G5" s="75"/>
      <c r="H5" s="75"/>
      <c r="I5" s="75"/>
      <c r="J5" s="75"/>
      <c r="K5" s="296" t="s">
        <v>274</v>
      </c>
      <c r="L5" s="296"/>
      <c r="M5" s="296"/>
      <c r="N5" s="296"/>
      <c r="O5" s="15"/>
    </row>
    <row r="6" spans="1:15" ht="13.5" customHeight="1">
      <c r="A6" s="10"/>
      <c r="B6" s="91"/>
      <c r="C6" s="91"/>
      <c r="D6" s="295" t="s">
        <v>68</v>
      </c>
      <c r="E6" s="295"/>
      <c r="F6" s="295"/>
      <c r="G6" s="295"/>
      <c r="H6" s="295"/>
      <c r="I6" s="295"/>
      <c r="J6" s="295"/>
      <c r="K6" s="296" t="s">
        <v>271</v>
      </c>
      <c r="L6" s="296"/>
      <c r="M6" s="296"/>
      <c r="N6" s="296"/>
      <c r="O6" s="15"/>
    </row>
    <row r="7" spans="1:15" ht="15.75" customHeight="1">
      <c r="A7" s="10"/>
      <c r="B7" s="92"/>
      <c r="C7" s="92"/>
      <c r="D7" s="300" t="s">
        <v>69</v>
      </c>
      <c r="E7" s="300"/>
      <c r="F7" s="300"/>
      <c r="G7" s="300"/>
      <c r="H7" s="300"/>
      <c r="I7" s="300"/>
      <c r="J7" s="300"/>
      <c r="K7" s="92"/>
      <c r="L7" s="92"/>
      <c r="M7" s="10"/>
      <c r="N7" s="10"/>
      <c r="O7" s="14"/>
    </row>
    <row r="8" spans="1:15" ht="13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22.5" customHeight="1">
      <c r="A9" s="10"/>
      <c r="B9" s="301" t="s">
        <v>278</v>
      </c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10"/>
    </row>
    <row r="10" spans="1:14" ht="13.5" customHeight="1" thickBot="1">
      <c r="A10" s="10"/>
      <c r="B10" s="10"/>
      <c r="C10" s="17"/>
      <c r="D10" s="18"/>
      <c r="E10" s="19"/>
      <c r="F10" s="19"/>
      <c r="G10" s="19"/>
      <c r="H10" s="20"/>
      <c r="I10" s="21"/>
      <c r="J10" s="21"/>
      <c r="K10" s="21"/>
      <c r="L10" s="21"/>
      <c r="M10" s="93"/>
      <c r="N10" s="10"/>
    </row>
    <row r="11" spans="2:15" ht="13.5" customHeight="1">
      <c r="B11" s="298" t="s">
        <v>23</v>
      </c>
      <c r="C11" s="286" t="s">
        <v>24</v>
      </c>
      <c r="D11" s="277" t="s">
        <v>25</v>
      </c>
      <c r="E11" s="279" t="s">
        <v>158</v>
      </c>
      <c r="F11" s="281" t="s">
        <v>26</v>
      </c>
      <c r="G11" s="279" t="s">
        <v>27</v>
      </c>
      <c r="H11" s="277" t="s">
        <v>70</v>
      </c>
      <c r="I11" s="277"/>
      <c r="J11" s="270"/>
      <c r="K11" s="288" t="s">
        <v>71</v>
      </c>
      <c r="L11" s="272"/>
      <c r="M11" s="289" t="s">
        <v>72</v>
      </c>
      <c r="N11" s="291" t="s">
        <v>73</v>
      </c>
      <c r="O11" s="1"/>
    </row>
    <row r="12" spans="2:15" ht="13.5" thickBot="1">
      <c r="B12" s="299"/>
      <c r="C12" s="287"/>
      <c r="D12" s="278"/>
      <c r="E12" s="280"/>
      <c r="F12" s="282"/>
      <c r="G12" s="280"/>
      <c r="H12" s="22">
        <v>1</v>
      </c>
      <c r="I12" s="22">
        <v>2</v>
      </c>
      <c r="J12" s="23">
        <v>3</v>
      </c>
      <c r="K12" s="94">
        <v>1</v>
      </c>
      <c r="L12" s="95">
        <v>2</v>
      </c>
      <c r="M12" s="290"/>
      <c r="N12" s="292"/>
      <c r="O12" s="1"/>
    </row>
    <row r="13" spans="1:15" s="189" customFormat="1" ht="15.75">
      <c r="A13" s="180"/>
      <c r="B13" s="190">
        <f aca="true" t="shared" si="0" ref="B13:B39">B12+1</f>
        <v>1</v>
      </c>
      <c r="C13" s="172">
        <v>70</v>
      </c>
      <c r="D13" s="223" t="s">
        <v>187</v>
      </c>
      <c r="E13" s="238"/>
      <c r="F13" s="238" t="s">
        <v>188</v>
      </c>
      <c r="G13" s="209" t="s">
        <v>165</v>
      </c>
      <c r="H13" s="199">
        <v>124</v>
      </c>
      <c r="I13" s="199">
        <v>79</v>
      </c>
      <c r="J13" s="199">
        <v>72</v>
      </c>
      <c r="K13" s="211"/>
      <c r="L13" s="198"/>
      <c r="M13" s="119">
        <f>SUM(H13:J13)</f>
        <v>275</v>
      </c>
      <c r="N13" s="119">
        <f aca="true" t="shared" si="1" ref="N13:N39">RANK(M13,M$13:M$39)</f>
        <v>1</v>
      </c>
      <c r="O13" s="180"/>
    </row>
    <row r="14" spans="1:15" s="189" customFormat="1" ht="15.75">
      <c r="A14" s="180"/>
      <c r="B14" s="190">
        <f t="shared" si="0"/>
        <v>2</v>
      </c>
      <c r="C14" s="172">
        <v>31</v>
      </c>
      <c r="D14" s="223" t="s">
        <v>202</v>
      </c>
      <c r="E14" s="238"/>
      <c r="F14" s="238" t="s">
        <v>217</v>
      </c>
      <c r="G14" s="209" t="s">
        <v>36</v>
      </c>
      <c r="H14" s="199">
        <v>93</v>
      </c>
      <c r="I14" s="199">
        <v>78</v>
      </c>
      <c r="J14" s="199">
        <v>86</v>
      </c>
      <c r="K14" s="211"/>
      <c r="L14" s="198"/>
      <c r="M14" s="99">
        <f aca="true" t="shared" si="2" ref="M14:M39">SUM(H14:J14)</f>
        <v>257</v>
      </c>
      <c r="N14" s="99">
        <f t="shared" si="1"/>
        <v>2</v>
      </c>
      <c r="O14" s="180"/>
    </row>
    <row r="15" spans="1:15" s="189" customFormat="1" ht="15.75">
      <c r="A15" s="180"/>
      <c r="B15" s="190">
        <f t="shared" si="0"/>
        <v>3</v>
      </c>
      <c r="C15" s="172">
        <v>4</v>
      </c>
      <c r="D15" s="260" t="s">
        <v>203</v>
      </c>
      <c r="E15" s="261"/>
      <c r="F15" s="261" t="s">
        <v>146</v>
      </c>
      <c r="G15" s="192" t="s">
        <v>36</v>
      </c>
      <c r="H15" s="199">
        <v>77</v>
      </c>
      <c r="I15" s="199">
        <v>73</v>
      </c>
      <c r="J15" s="199">
        <v>104</v>
      </c>
      <c r="K15" s="211"/>
      <c r="L15" s="198"/>
      <c r="M15" s="99">
        <f t="shared" si="2"/>
        <v>254</v>
      </c>
      <c r="N15" s="99">
        <f t="shared" si="1"/>
        <v>3</v>
      </c>
      <c r="O15" s="180"/>
    </row>
    <row r="16" spans="2:15" ht="15.75">
      <c r="B16" s="96">
        <f t="shared" si="0"/>
        <v>4</v>
      </c>
      <c r="C16" s="153">
        <v>82</v>
      </c>
      <c r="D16" s="50" t="s">
        <v>198</v>
      </c>
      <c r="E16" s="36"/>
      <c r="F16" s="36" t="s">
        <v>214</v>
      </c>
      <c r="G16" s="43" t="s">
        <v>165</v>
      </c>
      <c r="H16" s="202">
        <v>140</v>
      </c>
      <c r="I16" s="202">
        <v>60</v>
      </c>
      <c r="J16" s="202">
        <v>50</v>
      </c>
      <c r="K16" s="100"/>
      <c r="L16" s="38"/>
      <c r="M16" s="99">
        <f t="shared" si="2"/>
        <v>250</v>
      </c>
      <c r="N16" s="99">
        <f t="shared" si="1"/>
        <v>4</v>
      </c>
      <c r="O16" s="1"/>
    </row>
    <row r="17" spans="2:15" ht="15.75">
      <c r="B17" s="96">
        <f t="shared" si="0"/>
        <v>5</v>
      </c>
      <c r="C17" s="153">
        <v>5</v>
      </c>
      <c r="D17" s="114" t="s">
        <v>199</v>
      </c>
      <c r="E17" s="42"/>
      <c r="F17" s="42" t="s">
        <v>141</v>
      </c>
      <c r="G17" s="32" t="s">
        <v>36</v>
      </c>
      <c r="H17" s="202">
        <v>90</v>
      </c>
      <c r="I17" s="202">
        <v>81</v>
      </c>
      <c r="J17" s="202">
        <v>78</v>
      </c>
      <c r="K17" s="100"/>
      <c r="L17" s="38"/>
      <c r="M17" s="99">
        <f t="shared" si="2"/>
        <v>249</v>
      </c>
      <c r="N17" s="99">
        <f t="shared" si="1"/>
        <v>5</v>
      </c>
      <c r="O17" s="1"/>
    </row>
    <row r="18" spans="2:15" ht="15.75">
      <c r="B18" s="96">
        <f t="shared" si="0"/>
        <v>6</v>
      </c>
      <c r="C18" s="153">
        <v>9</v>
      </c>
      <c r="D18" s="105" t="s">
        <v>196</v>
      </c>
      <c r="E18" s="106"/>
      <c r="F18" s="106" t="s">
        <v>213</v>
      </c>
      <c r="G18" s="32" t="s">
        <v>36</v>
      </c>
      <c r="H18" s="202">
        <v>106</v>
      </c>
      <c r="I18" s="202">
        <v>76</v>
      </c>
      <c r="J18" s="202">
        <v>67</v>
      </c>
      <c r="K18" s="100"/>
      <c r="L18" s="38"/>
      <c r="M18" s="99">
        <f t="shared" si="2"/>
        <v>249</v>
      </c>
      <c r="N18" s="99">
        <f t="shared" si="1"/>
        <v>5</v>
      </c>
      <c r="O18" s="1"/>
    </row>
    <row r="19" spans="2:15" ht="15.75">
      <c r="B19" s="96">
        <f t="shared" si="0"/>
        <v>7</v>
      </c>
      <c r="C19" s="153">
        <v>59</v>
      </c>
      <c r="D19" s="35" t="s">
        <v>209</v>
      </c>
      <c r="E19" s="42"/>
      <c r="F19" s="42" t="s">
        <v>221</v>
      </c>
      <c r="G19" s="43" t="s">
        <v>165</v>
      </c>
      <c r="H19" s="202">
        <v>85</v>
      </c>
      <c r="I19" s="202">
        <v>68</v>
      </c>
      <c r="J19" s="202">
        <v>87</v>
      </c>
      <c r="K19" s="100"/>
      <c r="L19" s="38"/>
      <c r="M19" s="99">
        <f t="shared" si="2"/>
        <v>240</v>
      </c>
      <c r="N19" s="99">
        <f t="shared" si="1"/>
        <v>7</v>
      </c>
      <c r="O19" s="1"/>
    </row>
    <row r="20" spans="2:15" ht="15.75">
      <c r="B20" s="96">
        <f t="shared" si="0"/>
        <v>8</v>
      </c>
      <c r="C20" s="153">
        <v>25</v>
      </c>
      <c r="D20" s="35" t="s">
        <v>206</v>
      </c>
      <c r="E20" s="42"/>
      <c r="F20" s="42" t="s">
        <v>142</v>
      </c>
      <c r="G20" s="32" t="s">
        <v>36</v>
      </c>
      <c r="H20" s="202">
        <v>87</v>
      </c>
      <c r="I20" s="202">
        <v>73</v>
      </c>
      <c r="J20" s="202">
        <v>78</v>
      </c>
      <c r="K20" s="101"/>
      <c r="L20" s="102"/>
      <c r="M20" s="99">
        <f t="shared" si="2"/>
        <v>238</v>
      </c>
      <c r="N20" s="99">
        <f t="shared" si="1"/>
        <v>8</v>
      </c>
      <c r="O20" s="1"/>
    </row>
    <row r="21" spans="2:15" ht="15.75">
      <c r="B21" s="96">
        <f t="shared" si="0"/>
        <v>9</v>
      </c>
      <c r="C21" s="153">
        <v>60</v>
      </c>
      <c r="D21" s="50" t="s">
        <v>205</v>
      </c>
      <c r="E21" s="36"/>
      <c r="F21" s="36" t="s">
        <v>219</v>
      </c>
      <c r="G21" s="43" t="s">
        <v>165</v>
      </c>
      <c r="H21" s="202">
        <v>85</v>
      </c>
      <c r="I21" s="202">
        <v>80</v>
      </c>
      <c r="J21" s="202">
        <v>71</v>
      </c>
      <c r="K21" s="100"/>
      <c r="L21" s="38"/>
      <c r="M21" s="99">
        <f t="shared" si="2"/>
        <v>236</v>
      </c>
      <c r="N21" s="99">
        <f t="shared" si="1"/>
        <v>9</v>
      </c>
      <c r="O21" s="1"/>
    </row>
    <row r="22" spans="2:15" ht="15.75">
      <c r="B22" s="96">
        <f t="shared" si="0"/>
        <v>10</v>
      </c>
      <c r="C22" s="153">
        <v>44</v>
      </c>
      <c r="D22" s="35" t="s">
        <v>55</v>
      </c>
      <c r="E22" s="42"/>
      <c r="F22" s="42" t="s">
        <v>56</v>
      </c>
      <c r="G22" s="32" t="s">
        <v>36</v>
      </c>
      <c r="H22" s="202">
        <v>94</v>
      </c>
      <c r="I22" s="202">
        <v>63</v>
      </c>
      <c r="J22" s="202">
        <v>77</v>
      </c>
      <c r="K22" s="100"/>
      <c r="L22" s="38"/>
      <c r="M22" s="99">
        <f t="shared" si="2"/>
        <v>234</v>
      </c>
      <c r="N22" s="99">
        <f t="shared" si="1"/>
        <v>10</v>
      </c>
      <c r="O22" s="1"/>
    </row>
    <row r="23" spans="2:15" ht="15.75">
      <c r="B23" s="96">
        <f t="shared" si="0"/>
        <v>11</v>
      </c>
      <c r="C23" s="153">
        <v>86</v>
      </c>
      <c r="D23" s="35" t="s">
        <v>200</v>
      </c>
      <c r="E23" s="42"/>
      <c r="F23" s="42" t="s">
        <v>215</v>
      </c>
      <c r="G23" s="43" t="s">
        <v>165</v>
      </c>
      <c r="H23" s="202">
        <v>74</v>
      </c>
      <c r="I23" s="202">
        <v>88</v>
      </c>
      <c r="J23" s="202">
        <v>69</v>
      </c>
      <c r="K23" s="103"/>
      <c r="L23" s="104"/>
      <c r="M23" s="99">
        <f t="shared" si="2"/>
        <v>231</v>
      </c>
      <c r="N23" s="99">
        <f t="shared" si="1"/>
        <v>11</v>
      </c>
      <c r="O23" s="1"/>
    </row>
    <row r="24" spans="2:15" ht="15.75">
      <c r="B24" s="96">
        <f t="shared" si="0"/>
        <v>12</v>
      </c>
      <c r="C24" s="153">
        <v>23</v>
      </c>
      <c r="D24" s="50" t="s">
        <v>170</v>
      </c>
      <c r="E24" s="36"/>
      <c r="F24" s="36" t="s">
        <v>171</v>
      </c>
      <c r="G24" s="43" t="s">
        <v>165</v>
      </c>
      <c r="H24" s="202">
        <v>84</v>
      </c>
      <c r="I24" s="202">
        <v>67</v>
      </c>
      <c r="J24" s="202">
        <v>75</v>
      </c>
      <c r="K24" s="100"/>
      <c r="L24" s="38"/>
      <c r="M24" s="99">
        <f t="shared" si="2"/>
        <v>226</v>
      </c>
      <c r="N24" s="99">
        <f t="shared" si="1"/>
        <v>12</v>
      </c>
      <c r="O24" s="1"/>
    </row>
    <row r="25" spans="2:15" ht="15.75">
      <c r="B25" s="96">
        <f t="shared" si="0"/>
        <v>13</v>
      </c>
      <c r="C25" s="153">
        <v>29</v>
      </c>
      <c r="D25" s="50" t="s">
        <v>207</v>
      </c>
      <c r="E25" s="36"/>
      <c r="F25" s="36" t="s">
        <v>162</v>
      </c>
      <c r="G25" s="32" t="s">
        <v>36</v>
      </c>
      <c r="H25" s="202">
        <v>70</v>
      </c>
      <c r="I25" s="202">
        <v>75</v>
      </c>
      <c r="J25" s="202">
        <v>78</v>
      </c>
      <c r="K25" s="100"/>
      <c r="L25" s="38"/>
      <c r="M25" s="99">
        <f t="shared" si="2"/>
        <v>223</v>
      </c>
      <c r="N25" s="99">
        <f t="shared" si="1"/>
        <v>13</v>
      </c>
      <c r="O25" s="1"/>
    </row>
    <row r="26" spans="2:15" ht="15.75">
      <c r="B26" s="96">
        <f t="shared" si="0"/>
        <v>14</v>
      </c>
      <c r="C26" s="153">
        <v>71</v>
      </c>
      <c r="D26" s="50" t="s">
        <v>185</v>
      </c>
      <c r="E26" s="36"/>
      <c r="F26" s="36" t="s">
        <v>186</v>
      </c>
      <c r="G26" s="43" t="s">
        <v>165</v>
      </c>
      <c r="H26" s="202">
        <v>42</v>
      </c>
      <c r="I26" s="202">
        <v>96</v>
      </c>
      <c r="J26" s="202">
        <v>81</v>
      </c>
      <c r="K26" s="100"/>
      <c r="L26" s="38"/>
      <c r="M26" s="99">
        <f t="shared" si="2"/>
        <v>219</v>
      </c>
      <c r="N26" s="99">
        <f t="shared" si="1"/>
        <v>14</v>
      </c>
      <c r="O26" s="1"/>
    </row>
    <row r="27" spans="2:15" ht="15.75">
      <c r="B27" s="96">
        <f t="shared" si="0"/>
        <v>15</v>
      </c>
      <c r="C27" s="153">
        <v>20</v>
      </c>
      <c r="D27" s="50" t="s">
        <v>177</v>
      </c>
      <c r="E27" s="36"/>
      <c r="F27" s="36" t="s">
        <v>176</v>
      </c>
      <c r="G27" s="43" t="s">
        <v>165</v>
      </c>
      <c r="H27" s="202">
        <v>80</v>
      </c>
      <c r="I27" s="202">
        <v>62</v>
      </c>
      <c r="J27" s="202">
        <v>67</v>
      </c>
      <c r="K27" s="100"/>
      <c r="L27" s="38"/>
      <c r="M27" s="99">
        <f t="shared" si="2"/>
        <v>209</v>
      </c>
      <c r="N27" s="99">
        <f t="shared" si="1"/>
        <v>15</v>
      </c>
      <c r="O27" s="1"/>
    </row>
    <row r="28" spans="2:15" ht="15.75">
      <c r="B28" s="96">
        <f t="shared" si="0"/>
        <v>16</v>
      </c>
      <c r="C28" s="153">
        <v>45</v>
      </c>
      <c r="D28" s="35" t="s">
        <v>53</v>
      </c>
      <c r="E28" s="42"/>
      <c r="F28" s="42" t="s">
        <v>54</v>
      </c>
      <c r="G28" s="32" t="s">
        <v>36</v>
      </c>
      <c r="H28" s="202">
        <v>69</v>
      </c>
      <c r="I28" s="202">
        <v>100</v>
      </c>
      <c r="J28" s="202">
        <v>33</v>
      </c>
      <c r="K28" s="100"/>
      <c r="L28" s="38"/>
      <c r="M28" s="99">
        <f t="shared" si="2"/>
        <v>202</v>
      </c>
      <c r="N28" s="99">
        <f t="shared" si="1"/>
        <v>16</v>
      </c>
      <c r="O28" s="1"/>
    </row>
    <row r="29" spans="2:15" ht="15.75">
      <c r="B29" s="96">
        <f t="shared" si="0"/>
        <v>17</v>
      </c>
      <c r="C29" s="153">
        <v>67</v>
      </c>
      <c r="D29" s="50" t="s">
        <v>191</v>
      </c>
      <c r="E29" s="36"/>
      <c r="F29" s="36" t="s">
        <v>192</v>
      </c>
      <c r="G29" s="43" t="s">
        <v>165</v>
      </c>
      <c r="H29" s="202">
        <v>66</v>
      </c>
      <c r="I29" s="202">
        <v>84</v>
      </c>
      <c r="J29" s="202">
        <v>50</v>
      </c>
      <c r="K29" s="101"/>
      <c r="L29" s="102"/>
      <c r="M29" s="99">
        <f t="shared" si="2"/>
        <v>200</v>
      </c>
      <c r="N29" s="99">
        <f t="shared" si="1"/>
        <v>17</v>
      </c>
      <c r="O29" s="1"/>
    </row>
    <row r="30" spans="2:15" ht="15.75">
      <c r="B30" s="96">
        <f t="shared" si="0"/>
        <v>18</v>
      </c>
      <c r="C30" s="153">
        <v>22</v>
      </c>
      <c r="D30" s="50" t="s">
        <v>173</v>
      </c>
      <c r="E30" s="36"/>
      <c r="F30" s="36" t="s">
        <v>172</v>
      </c>
      <c r="G30" s="43" t="s">
        <v>165</v>
      </c>
      <c r="H30" s="202">
        <v>70</v>
      </c>
      <c r="I30" s="202">
        <v>53</v>
      </c>
      <c r="J30" s="202">
        <v>54</v>
      </c>
      <c r="K30" s="100"/>
      <c r="L30" s="38"/>
      <c r="M30" s="99">
        <f t="shared" si="2"/>
        <v>177</v>
      </c>
      <c r="N30" s="99">
        <f t="shared" si="1"/>
        <v>18</v>
      </c>
      <c r="O30" s="1"/>
    </row>
    <row r="31" spans="2:15" ht="15.75">
      <c r="B31" s="96">
        <f t="shared" si="0"/>
        <v>19</v>
      </c>
      <c r="C31" s="153">
        <v>76</v>
      </c>
      <c r="D31" s="35" t="s">
        <v>51</v>
      </c>
      <c r="E31" s="42"/>
      <c r="F31" s="42" t="s">
        <v>52</v>
      </c>
      <c r="G31" s="107" t="s">
        <v>50</v>
      </c>
      <c r="H31" s="202">
        <v>56</v>
      </c>
      <c r="I31" s="202">
        <v>57</v>
      </c>
      <c r="J31" s="202">
        <v>60</v>
      </c>
      <c r="K31" s="103"/>
      <c r="L31" s="104"/>
      <c r="M31" s="99">
        <f t="shared" si="2"/>
        <v>173</v>
      </c>
      <c r="N31" s="99">
        <f t="shared" si="1"/>
        <v>19</v>
      </c>
      <c r="O31" s="1"/>
    </row>
    <row r="32" spans="2:15" ht="15.75">
      <c r="B32" s="96">
        <f t="shared" si="0"/>
        <v>20</v>
      </c>
      <c r="C32" s="153">
        <v>84</v>
      </c>
      <c r="D32" s="50" t="s">
        <v>195</v>
      </c>
      <c r="E32" s="36"/>
      <c r="F32" s="36" t="s">
        <v>212</v>
      </c>
      <c r="G32" s="43" t="s">
        <v>165</v>
      </c>
      <c r="H32" s="202">
        <v>70</v>
      </c>
      <c r="I32" s="202">
        <v>81</v>
      </c>
      <c r="J32" s="202">
        <v>16</v>
      </c>
      <c r="K32" s="100"/>
      <c r="L32" s="38"/>
      <c r="M32" s="99">
        <f t="shared" si="2"/>
        <v>167</v>
      </c>
      <c r="N32" s="99">
        <f t="shared" si="1"/>
        <v>20</v>
      </c>
      <c r="O32" s="1"/>
    </row>
    <row r="33" spans="2:15" ht="15.75">
      <c r="B33" s="96">
        <f t="shared" si="0"/>
        <v>21</v>
      </c>
      <c r="C33" s="153">
        <v>42</v>
      </c>
      <c r="D33" s="50" t="s">
        <v>157</v>
      </c>
      <c r="E33" s="36"/>
      <c r="F33" s="36" t="s">
        <v>216</v>
      </c>
      <c r="G33" s="32" t="s">
        <v>36</v>
      </c>
      <c r="H33" s="202">
        <v>81</v>
      </c>
      <c r="I33" s="202">
        <v>75</v>
      </c>
      <c r="J33" s="202">
        <v>0</v>
      </c>
      <c r="K33" s="103"/>
      <c r="L33" s="104"/>
      <c r="M33" s="99">
        <f t="shared" si="2"/>
        <v>156</v>
      </c>
      <c r="N33" s="99">
        <f t="shared" si="1"/>
        <v>21</v>
      </c>
      <c r="O33" s="1"/>
    </row>
    <row r="34" spans="2:15" ht="15.75">
      <c r="B34" s="96">
        <f t="shared" si="0"/>
        <v>22</v>
      </c>
      <c r="C34" s="153">
        <v>28</v>
      </c>
      <c r="D34" s="35" t="s">
        <v>204</v>
      </c>
      <c r="E34" s="42"/>
      <c r="F34" s="42" t="s">
        <v>218</v>
      </c>
      <c r="G34" s="43" t="s">
        <v>165</v>
      </c>
      <c r="H34" s="202">
        <v>0</v>
      </c>
      <c r="I34" s="202">
        <v>69</v>
      </c>
      <c r="J34" s="202">
        <v>80</v>
      </c>
      <c r="K34" s="100"/>
      <c r="L34" s="38"/>
      <c r="M34" s="99">
        <f t="shared" si="2"/>
        <v>149</v>
      </c>
      <c r="N34" s="99">
        <f t="shared" si="1"/>
        <v>22</v>
      </c>
      <c r="O34" s="1"/>
    </row>
    <row r="35" spans="2:15" ht="15.75">
      <c r="B35" s="96">
        <f t="shared" si="0"/>
        <v>23</v>
      </c>
      <c r="C35" s="153">
        <v>79</v>
      </c>
      <c r="D35" s="50" t="s">
        <v>116</v>
      </c>
      <c r="E35" s="36" t="s">
        <v>261</v>
      </c>
      <c r="F35" s="36" t="s">
        <v>117</v>
      </c>
      <c r="G35" s="43" t="s">
        <v>45</v>
      </c>
      <c r="H35" s="202">
        <v>0</v>
      </c>
      <c r="I35" s="202">
        <v>87</v>
      </c>
      <c r="J35" s="202">
        <v>0</v>
      </c>
      <c r="K35" s="100"/>
      <c r="L35" s="38"/>
      <c r="M35" s="99">
        <f t="shared" si="2"/>
        <v>87</v>
      </c>
      <c r="N35" s="99">
        <f t="shared" si="1"/>
        <v>23</v>
      </c>
      <c r="O35" s="1"/>
    </row>
    <row r="36" spans="2:15" ht="15.75">
      <c r="B36" s="96">
        <f t="shared" si="0"/>
        <v>24</v>
      </c>
      <c r="C36" s="153">
        <v>43</v>
      </c>
      <c r="D36" s="50" t="s">
        <v>57</v>
      </c>
      <c r="E36" s="36"/>
      <c r="F36" s="36" t="s">
        <v>58</v>
      </c>
      <c r="G36" s="32" t="s">
        <v>36</v>
      </c>
      <c r="H36" s="202">
        <v>0</v>
      </c>
      <c r="I36" s="202">
        <v>80</v>
      </c>
      <c r="J36" s="202">
        <v>0</v>
      </c>
      <c r="K36" s="100"/>
      <c r="L36" s="38"/>
      <c r="M36" s="99">
        <f t="shared" si="2"/>
        <v>80</v>
      </c>
      <c r="N36" s="99">
        <f t="shared" si="1"/>
        <v>24</v>
      </c>
      <c r="O36" s="1"/>
    </row>
    <row r="37" spans="2:15" ht="15.75">
      <c r="B37" s="96">
        <f t="shared" si="0"/>
        <v>25</v>
      </c>
      <c r="C37" s="153">
        <v>3</v>
      </c>
      <c r="D37" s="50" t="s">
        <v>210</v>
      </c>
      <c r="E37" s="36" t="s">
        <v>262</v>
      </c>
      <c r="F37" s="36" t="s">
        <v>113</v>
      </c>
      <c r="G37" s="43" t="s">
        <v>45</v>
      </c>
      <c r="H37" s="202">
        <v>0</v>
      </c>
      <c r="I37" s="202">
        <v>0</v>
      </c>
      <c r="J37" s="202">
        <v>0</v>
      </c>
      <c r="K37" s="100"/>
      <c r="L37" s="38"/>
      <c r="M37" s="99">
        <f t="shared" si="2"/>
        <v>0</v>
      </c>
      <c r="N37" s="99">
        <f t="shared" si="1"/>
        <v>25</v>
      </c>
      <c r="O37" s="1"/>
    </row>
    <row r="38" spans="2:15" ht="15.75">
      <c r="B38" s="96">
        <f t="shared" si="0"/>
        <v>26</v>
      </c>
      <c r="C38" s="153">
        <v>1</v>
      </c>
      <c r="D38" s="35" t="s">
        <v>46</v>
      </c>
      <c r="E38" s="42" t="s">
        <v>258</v>
      </c>
      <c r="F38" s="42" t="s">
        <v>47</v>
      </c>
      <c r="G38" s="43" t="s">
        <v>45</v>
      </c>
      <c r="H38" s="202">
        <v>0</v>
      </c>
      <c r="I38" s="202">
        <v>0</v>
      </c>
      <c r="J38" s="202">
        <v>0</v>
      </c>
      <c r="K38" s="100"/>
      <c r="L38" s="38"/>
      <c r="M38" s="99">
        <f t="shared" si="2"/>
        <v>0</v>
      </c>
      <c r="N38" s="99">
        <f t="shared" si="1"/>
        <v>25</v>
      </c>
      <c r="O38" s="1"/>
    </row>
    <row r="39" spans="2:15" ht="15.75">
      <c r="B39" s="96">
        <f t="shared" si="0"/>
        <v>27</v>
      </c>
      <c r="C39" s="153">
        <v>8</v>
      </c>
      <c r="D39" s="35" t="s">
        <v>201</v>
      </c>
      <c r="E39" s="42"/>
      <c r="F39" s="42" t="s">
        <v>143</v>
      </c>
      <c r="G39" s="32" t="s">
        <v>36</v>
      </c>
      <c r="H39" s="202">
        <v>0</v>
      </c>
      <c r="I39" s="202">
        <v>0</v>
      </c>
      <c r="J39" s="202">
        <v>0</v>
      </c>
      <c r="K39" s="101"/>
      <c r="L39" s="102"/>
      <c r="M39" s="99">
        <f t="shared" si="2"/>
        <v>0</v>
      </c>
      <c r="N39" s="99">
        <f t="shared" si="1"/>
        <v>25</v>
      </c>
      <c r="O39" s="1"/>
    </row>
    <row r="40" ht="12.75">
      <c r="O40" s="1"/>
    </row>
    <row r="41" spans="9:15" ht="15.75">
      <c r="I41" s="70"/>
      <c r="J41" s="71" t="s">
        <v>61</v>
      </c>
      <c r="K41" s="71"/>
      <c r="L41" s="72"/>
      <c r="M41" s="72"/>
      <c r="O41" s="1"/>
    </row>
    <row r="42" spans="1:15" ht="15.75">
      <c r="A42" s="16" t="s">
        <v>151</v>
      </c>
      <c r="I42" s="6"/>
      <c r="L42" s="39"/>
      <c r="M42" s="1"/>
      <c r="O42" s="1"/>
    </row>
    <row r="43" spans="1:15" ht="15.75">
      <c r="A43" s="73"/>
      <c r="I43" s="9" t="s">
        <v>63</v>
      </c>
      <c r="K43" s="259"/>
      <c r="L43" s="259"/>
      <c r="N43" s="39"/>
      <c r="O43" s="1"/>
    </row>
    <row r="44" spans="1:15" ht="15.75">
      <c r="A44" s="7" t="s">
        <v>153</v>
      </c>
      <c r="J44" s="6"/>
      <c r="N44" s="39"/>
      <c r="O44" s="1"/>
    </row>
    <row r="45" spans="1:15" ht="15.75">
      <c r="A45" s="77"/>
      <c r="I45" s="9" t="s">
        <v>62</v>
      </c>
      <c r="J45" s="9"/>
      <c r="K45" s="9"/>
      <c r="L45" s="9"/>
      <c r="M45" s="9"/>
      <c r="O45" s="1"/>
    </row>
    <row r="46" spans="1:15" ht="15.75">
      <c r="A46" s="16" t="s">
        <v>155</v>
      </c>
      <c r="I46" s="75"/>
      <c r="J46" s="6"/>
      <c r="N46" s="39"/>
      <c r="O46" s="1"/>
    </row>
    <row r="47" spans="8:15" ht="15.75">
      <c r="H47" s="83"/>
      <c r="I47" s="7" t="s">
        <v>269</v>
      </c>
      <c r="J47" s="7"/>
      <c r="K47" s="7"/>
      <c r="L47" s="7"/>
      <c r="M47" s="7"/>
      <c r="N47" s="39"/>
      <c r="O47" s="1"/>
    </row>
    <row r="48" ht="12.75">
      <c r="O48" s="1"/>
    </row>
    <row r="49" ht="12.75">
      <c r="O49" s="1"/>
    </row>
    <row r="50" ht="12.75">
      <c r="O50" s="1"/>
    </row>
    <row r="51" ht="12.75">
      <c r="O51" s="1"/>
    </row>
    <row r="52" ht="12.75">
      <c r="O52" s="1"/>
    </row>
    <row r="53" ht="12.75">
      <c r="O53" s="1"/>
    </row>
    <row r="54" ht="12.75">
      <c r="O54" s="1"/>
    </row>
    <row r="55" ht="12.75">
      <c r="O55" s="1"/>
    </row>
    <row r="56" ht="12.75">
      <c r="O56" s="1"/>
    </row>
    <row r="57" ht="12.75">
      <c r="O57" s="1"/>
    </row>
    <row r="58" ht="12.75">
      <c r="O58" s="1"/>
    </row>
    <row r="59" ht="12.75">
      <c r="O59" s="1"/>
    </row>
    <row r="60" ht="12.75">
      <c r="O60" s="1"/>
    </row>
    <row r="61" ht="12.75">
      <c r="O61" s="1"/>
    </row>
    <row r="62" ht="12.75">
      <c r="O62" s="1"/>
    </row>
    <row r="63" ht="12.75">
      <c r="O63" s="1"/>
    </row>
    <row r="64" ht="12.75">
      <c r="O64" s="1"/>
    </row>
    <row r="65" ht="12.75">
      <c r="O65" s="1"/>
    </row>
    <row r="66" ht="12.75">
      <c r="O66" s="1"/>
    </row>
    <row r="67" ht="12.75">
      <c r="O67" s="1"/>
    </row>
    <row r="68" ht="13.5" customHeight="1"/>
    <row r="69" ht="13.5" customHeight="1">
      <c r="O69" s="1"/>
    </row>
    <row r="70" spans="15:16" ht="14.25" customHeight="1">
      <c r="O70" s="1"/>
      <c r="P70" s="1"/>
    </row>
    <row r="71" spans="15:16" ht="14.25" customHeight="1">
      <c r="O71" s="1"/>
      <c r="P71" s="1"/>
    </row>
    <row r="72" spans="15:16" ht="14.25" customHeight="1">
      <c r="O72" s="1"/>
      <c r="P72" s="1"/>
    </row>
    <row r="73" spans="15:16" ht="14.25" customHeight="1">
      <c r="O73" s="1"/>
      <c r="P73" s="1"/>
    </row>
    <row r="74" spans="15:16" ht="14.25" customHeight="1">
      <c r="O74" s="1"/>
      <c r="P74" s="1"/>
    </row>
    <row r="75" spans="15:16" ht="14.25" customHeight="1">
      <c r="O75" s="1"/>
      <c r="P75" s="1"/>
    </row>
  </sheetData>
  <sheetProtection/>
  <mergeCells count="22">
    <mergeCell ref="K1:M1"/>
    <mergeCell ref="D2:J2"/>
    <mergeCell ref="K2:M2"/>
    <mergeCell ref="D3:J3"/>
    <mergeCell ref="D4:J4"/>
    <mergeCell ref="K4:M4"/>
    <mergeCell ref="B11:B12"/>
    <mergeCell ref="C11:C12"/>
    <mergeCell ref="D11:D12"/>
    <mergeCell ref="E11:E12"/>
    <mergeCell ref="F11:F12"/>
    <mergeCell ref="D1:J1"/>
    <mergeCell ref="G11:G12"/>
    <mergeCell ref="H11:J11"/>
    <mergeCell ref="K11:L11"/>
    <mergeCell ref="M11:M12"/>
    <mergeCell ref="N11:N12"/>
    <mergeCell ref="K5:N5"/>
    <mergeCell ref="D6:J6"/>
    <mergeCell ref="K6:N6"/>
    <mergeCell ref="D7:J7"/>
    <mergeCell ref="B9:N9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tabColor rgb="FF92D050"/>
    <pageSetUpPr fitToPage="1"/>
  </sheetPr>
  <dimension ref="A1:O65"/>
  <sheetViews>
    <sheetView zoomScalePageLayoutView="0" workbookViewId="0" topLeftCell="A1">
      <selection activeCell="B9" sqref="B9:N9"/>
    </sheetView>
  </sheetViews>
  <sheetFormatPr defaultColWidth="9.140625" defaultRowHeight="12.75"/>
  <cols>
    <col min="1" max="1" width="4.00390625" style="1" customWidth="1"/>
    <col min="2" max="2" width="4.140625" style="1" customWidth="1"/>
    <col min="3" max="3" width="4.8515625" style="69" customWidth="1"/>
    <col min="4" max="4" width="29.8515625" style="1" customWidth="1"/>
    <col min="5" max="5" width="7.421875" style="1" customWidth="1"/>
    <col min="6" max="6" width="9.28125" style="1" customWidth="1"/>
    <col min="7" max="7" width="10.140625" style="1" customWidth="1"/>
    <col min="8" max="8" width="20.140625" style="1" customWidth="1"/>
    <col min="9" max="9" width="8.140625" style="1" customWidth="1"/>
    <col min="10" max="11" width="5.7109375" style="1" customWidth="1"/>
    <col min="12" max="13" width="7.8515625" style="1" customWidth="1"/>
    <col min="14" max="14" width="7.8515625" style="39" customWidth="1"/>
    <col min="15" max="15" width="2.8515625" style="0" customWidth="1"/>
  </cols>
  <sheetData>
    <row r="1" spans="1:15" ht="13.5" customHeight="1">
      <c r="A1" s="10"/>
      <c r="B1" s="88"/>
      <c r="C1" s="88"/>
      <c r="D1" s="295" t="s">
        <v>21</v>
      </c>
      <c r="E1" s="295"/>
      <c r="F1" s="295"/>
      <c r="G1" s="295"/>
      <c r="H1" s="295"/>
      <c r="I1" s="295"/>
      <c r="J1" s="295"/>
      <c r="K1" s="296" t="s">
        <v>149</v>
      </c>
      <c r="L1" s="296"/>
      <c r="M1" s="296"/>
      <c r="N1" s="16"/>
      <c r="O1" s="11"/>
    </row>
    <row r="2" spans="1:15" ht="13.5" customHeight="1">
      <c r="A2" s="10"/>
      <c r="B2" s="89"/>
      <c r="C2" s="89"/>
      <c r="D2" s="285" t="s">
        <v>226</v>
      </c>
      <c r="E2" s="285"/>
      <c r="F2" s="285"/>
      <c r="G2" s="285"/>
      <c r="H2" s="285"/>
      <c r="I2" s="285"/>
      <c r="J2" s="285"/>
      <c r="K2" s="296" t="s">
        <v>77</v>
      </c>
      <c r="L2" s="296"/>
      <c r="M2" s="296"/>
      <c r="N2" s="16"/>
      <c r="O2" s="13"/>
    </row>
    <row r="3" spans="1:15" ht="13.5" customHeight="1">
      <c r="A3" s="10"/>
      <c r="B3" s="90"/>
      <c r="C3" s="90"/>
      <c r="D3" s="297" t="s">
        <v>107</v>
      </c>
      <c r="E3" s="297"/>
      <c r="F3" s="297"/>
      <c r="G3" s="297"/>
      <c r="H3" s="297"/>
      <c r="I3" s="297"/>
      <c r="J3" s="297"/>
      <c r="K3" s="90"/>
      <c r="L3" s="10"/>
      <c r="M3" s="10"/>
      <c r="N3" s="10"/>
      <c r="O3" s="14"/>
    </row>
    <row r="4" spans="1:15" ht="13.5" customHeight="1">
      <c r="A4" s="10"/>
      <c r="B4" s="16"/>
      <c r="C4" s="16"/>
      <c r="D4" s="283" t="s">
        <v>66</v>
      </c>
      <c r="E4" s="283"/>
      <c r="F4" s="283"/>
      <c r="G4" s="283"/>
      <c r="H4" s="283"/>
      <c r="I4" s="283"/>
      <c r="J4" s="283"/>
      <c r="K4" s="302" t="s">
        <v>67</v>
      </c>
      <c r="L4" s="302"/>
      <c r="M4" s="302"/>
      <c r="N4" s="10"/>
      <c r="O4" s="15"/>
    </row>
    <row r="5" spans="1:15" ht="13.5" customHeight="1">
      <c r="A5" s="10"/>
      <c r="B5" s="75"/>
      <c r="C5" s="75"/>
      <c r="D5" s="75"/>
      <c r="E5" s="75"/>
      <c r="F5" s="75"/>
      <c r="G5" s="75"/>
      <c r="H5" s="75"/>
      <c r="I5" s="75"/>
      <c r="J5" s="75"/>
      <c r="K5" s="296" t="s">
        <v>275</v>
      </c>
      <c r="L5" s="296"/>
      <c r="M5" s="296"/>
      <c r="N5" s="296"/>
      <c r="O5" s="15"/>
    </row>
    <row r="6" spans="1:15" ht="13.5" customHeight="1">
      <c r="A6" s="10"/>
      <c r="B6" s="91"/>
      <c r="C6" s="91"/>
      <c r="D6" s="295" t="s">
        <v>68</v>
      </c>
      <c r="E6" s="295"/>
      <c r="F6" s="295"/>
      <c r="G6" s="295"/>
      <c r="H6" s="295"/>
      <c r="I6" s="295"/>
      <c r="J6" s="295"/>
      <c r="K6" s="296" t="s">
        <v>276</v>
      </c>
      <c r="L6" s="296"/>
      <c r="M6" s="296"/>
      <c r="N6" s="296"/>
      <c r="O6" s="15"/>
    </row>
    <row r="7" spans="1:15" ht="15.75" customHeight="1">
      <c r="A7" s="10"/>
      <c r="B7" s="92"/>
      <c r="C7" s="92"/>
      <c r="D7" s="300" t="s">
        <v>69</v>
      </c>
      <c r="E7" s="300"/>
      <c r="F7" s="300"/>
      <c r="G7" s="300"/>
      <c r="H7" s="300"/>
      <c r="I7" s="300"/>
      <c r="J7" s="300"/>
      <c r="K7" s="92"/>
      <c r="L7" s="92"/>
      <c r="M7" s="10"/>
      <c r="N7" s="10"/>
      <c r="O7" s="14"/>
    </row>
    <row r="8" spans="1:15" ht="13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22.5" customHeight="1">
      <c r="A9" s="10"/>
      <c r="B9" s="301" t="s">
        <v>279</v>
      </c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10"/>
    </row>
    <row r="10" spans="1:14" ht="13.5" customHeight="1" thickBot="1">
      <c r="A10" s="10"/>
      <c r="B10" s="10"/>
      <c r="C10" s="17"/>
      <c r="D10" s="18"/>
      <c r="E10" s="151"/>
      <c r="F10" s="19"/>
      <c r="G10" s="19"/>
      <c r="H10" s="19"/>
      <c r="I10" s="20"/>
      <c r="J10" s="21"/>
      <c r="K10" s="21"/>
      <c r="L10" s="21"/>
      <c r="M10" s="21"/>
      <c r="N10" s="93"/>
    </row>
    <row r="11" spans="2:14" ht="13.5" customHeight="1">
      <c r="B11" s="298" t="s">
        <v>23</v>
      </c>
      <c r="C11" s="286" t="s">
        <v>24</v>
      </c>
      <c r="D11" s="277" t="s">
        <v>25</v>
      </c>
      <c r="E11" s="279" t="s">
        <v>158</v>
      </c>
      <c r="F11" s="281" t="s">
        <v>26</v>
      </c>
      <c r="G11" s="279" t="s">
        <v>27</v>
      </c>
      <c r="H11" s="279" t="s">
        <v>79</v>
      </c>
      <c r="I11" s="305" t="s">
        <v>80</v>
      </c>
      <c r="J11" s="270" t="s">
        <v>70</v>
      </c>
      <c r="K11" s="307"/>
      <c r="L11" s="308" t="s">
        <v>81</v>
      </c>
      <c r="M11" s="310" t="s">
        <v>72</v>
      </c>
      <c r="N11" s="291" t="s">
        <v>73</v>
      </c>
    </row>
    <row r="12" spans="2:14" ht="13.5" thickBot="1">
      <c r="B12" s="299"/>
      <c r="C12" s="287"/>
      <c r="D12" s="278"/>
      <c r="E12" s="280"/>
      <c r="F12" s="282"/>
      <c r="G12" s="280"/>
      <c r="H12" s="280"/>
      <c r="I12" s="306"/>
      <c r="J12" s="22">
        <v>1</v>
      </c>
      <c r="K12" s="22">
        <v>2</v>
      </c>
      <c r="L12" s="309"/>
      <c r="M12" s="311"/>
      <c r="N12" s="292"/>
    </row>
    <row r="13" spans="2:14" ht="15.75">
      <c r="B13" s="31">
        <f>B12+1</f>
        <v>1</v>
      </c>
      <c r="C13" s="163">
        <v>28</v>
      </c>
      <c r="D13" s="158" t="s">
        <v>204</v>
      </c>
      <c r="E13" s="43"/>
      <c r="F13" s="164" t="s">
        <v>218</v>
      </c>
      <c r="G13" s="165" t="s">
        <v>165</v>
      </c>
      <c r="H13" s="169" t="s">
        <v>235</v>
      </c>
      <c r="I13" s="165">
        <v>460</v>
      </c>
      <c r="J13" s="165">
        <v>112</v>
      </c>
      <c r="K13" s="170" t="s">
        <v>224</v>
      </c>
      <c r="L13" s="116">
        <f aca="true" t="shared" si="0" ref="L13:L28">MAX(J13,K13)</f>
        <v>112</v>
      </c>
      <c r="M13" s="171">
        <f>IF(L13&gt;0,I13+L13,IF(J13="CE",I13,0))</f>
        <v>572</v>
      </c>
      <c r="N13" s="99">
        <f aca="true" t="shared" si="1" ref="N13:N28">RANK(M13,M$13:M$28)</f>
        <v>1</v>
      </c>
    </row>
    <row r="14" spans="2:14" ht="15.75">
      <c r="B14" s="31">
        <f aca="true" t="shared" si="2" ref="B14:B28">B13+1</f>
        <v>2</v>
      </c>
      <c r="C14" s="163">
        <v>23</v>
      </c>
      <c r="D14" s="159" t="s">
        <v>170</v>
      </c>
      <c r="E14" s="43"/>
      <c r="F14" s="167" t="s">
        <v>171</v>
      </c>
      <c r="G14" s="165" t="s">
        <v>165</v>
      </c>
      <c r="H14" s="169" t="s">
        <v>233</v>
      </c>
      <c r="I14" s="165">
        <v>480</v>
      </c>
      <c r="J14" s="165">
        <v>70</v>
      </c>
      <c r="K14" s="170" t="s">
        <v>224</v>
      </c>
      <c r="L14" s="116">
        <f t="shared" si="0"/>
        <v>70</v>
      </c>
      <c r="M14" s="171">
        <f aca="true" t="shared" si="3" ref="M14:M28">IF(L14&gt;0,I14+L14,IF(J14="CE",I14,0))</f>
        <v>550</v>
      </c>
      <c r="N14" s="99">
        <f t="shared" si="1"/>
        <v>2</v>
      </c>
    </row>
    <row r="15" spans="2:14" ht="15.75">
      <c r="B15" s="31">
        <f t="shared" si="2"/>
        <v>3</v>
      </c>
      <c r="C15" s="163">
        <v>9</v>
      </c>
      <c r="D15" s="162" t="s">
        <v>196</v>
      </c>
      <c r="E15" s="43"/>
      <c r="F15" s="166" t="s">
        <v>213</v>
      </c>
      <c r="G15" s="164" t="s">
        <v>36</v>
      </c>
      <c r="H15" s="169" t="s">
        <v>237</v>
      </c>
      <c r="I15" s="165">
        <v>420</v>
      </c>
      <c r="J15" s="170">
        <v>88</v>
      </c>
      <c r="K15" s="170" t="s">
        <v>224</v>
      </c>
      <c r="L15" s="116">
        <f t="shared" si="0"/>
        <v>88</v>
      </c>
      <c r="M15" s="171">
        <f t="shared" si="3"/>
        <v>508</v>
      </c>
      <c r="N15" s="99">
        <f t="shared" si="1"/>
        <v>3</v>
      </c>
    </row>
    <row r="16" spans="2:14" ht="15.75">
      <c r="B16" s="31">
        <f t="shared" si="2"/>
        <v>4</v>
      </c>
      <c r="C16" s="163">
        <v>4</v>
      </c>
      <c r="D16" s="162" t="s">
        <v>203</v>
      </c>
      <c r="E16" s="43"/>
      <c r="F16" s="166" t="s">
        <v>146</v>
      </c>
      <c r="G16" s="164" t="s">
        <v>36</v>
      </c>
      <c r="H16" s="169" t="s">
        <v>238</v>
      </c>
      <c r="I16" s="165">
        <v>375</v>
      </c>
      <c r="J16" s="165">
        <v>128</v>
      </c>
      <c r="K16" s="170" t="s">
        <v>224</v>
      </c>
      <c r="L16" s="116">
        <f t="shared" si="0"/>
        <v>128</v>
      </c>
      <c r="M16" s="171">
        <f t="shared" si="3"/>
        <v>503</v>
      </c>
      <c r="N16" s="99">
        <f t="shared" si="1"/>
        <v>4</v>
      </c>
    </row>
    <row r="17" spans="2:14" ht="15.75">
      <c r="B17" s="31">
        <f t="shared" si="2"/>
        <v>5</v>
      </c>
      <c r="C17" s="163">
        <v>5</v>
      </c>
      <c r="D17" s="157" t="s">
        <v>199</v>
      </c>
      <c r="E17" s="43"/>
      <c r="F17" s="164" t="s">
        <v>141</v>
      </c>
      <c r="G17" s="164" t="s">
        <v>36</v>
      </c>
      <c r="H17" s="169" t="s">
        <v>238</v>
      </c>
      <c r="I17" s="165">
        <v>385</v>
      </c>
      <c r="J17" s="165">
        <v>117</v>
      </c>
      <c r="K17" s="170" t="s">
        <v>224</v>
      </c>
      <c r="L17" s="116">
        <f t="shared" si="0"/>
        <v>117</v>
      </c>
      <c r="M17" s="171">
        <f t="shared" si="3"/>
        <v>502</v>
      </c>
      <c r="N17" s="99">
        <f t="shared" si="1"/>
        <v>5</v>
      </c>
    </row>
    <row r="18" spans="2:14" ht="31.5">
      <c r="B18" s="31">
        <f t="shared" si="2"/>
        <v>6</v>
      </c>
      <c r="C18" s="163">
        <v>20</v>
      </c>
      <c r="D18" s="159" t="s">
        <v>177</v>
      </c>
      <c r="E18" s="36"/>
      <c r="F18" s="167" t="s">
        <v>176</v>
      </c>
      <c r="G18" s="165" t="s">
        <v>165</v>
      </c>
      <c r="H18" s="169" t="s">
        <v>239</v>
      </c>
      <c r="I18" s="165">
        <v>425</v>
      </c>
      <c r="J18" s="165">
        <v>75</v>
      </c>
      <c r="K18" s="170" t="s">
        <v>224</v>
      </c>
      <c r="L18" s="116">
        <f t="shared" si="0"/>
        <v>75</v>
      </c>
      <c r="M18" s="171">
        <f>IF(L18&gt;0,I18+L18,IF(J18="CE",I18,0))</f>
        <v>500</v>
      </c>
      <c r="N18" s="99">
        <f t="shared" si="1"/>
        <v>6</v>
      </c>
    </row>
    <row r="19" spans="2:14" ht="15.75">
      <c r="B19" s="31">
        <f t="shared" si="2"/>
        <v>7</v>
      </c>
      <c r="C19" s="163">
        <v>22</v>
      </c>
      <c r="D19" s="159" t="s">
        <v>173</v>
      </c>
      <c r="E19" s="36"/>
      <c r="F19" s="167" t="s">
        <v>172</v>
      </c>
      <c r="G19" s="165" t="s">
        <v>165</v>
      </c>
      <c r="H19" s="169" t="s">
        <v>240</v>
      </c>
      <c r="I19" s="165">
        <v>410</v>
      </c>
      <c r="J19" s="165">
        <v>50</v>
      </c>
      <c r="K19" s="170" t="s">
        <v>224</v>
      </c>
      <c r="L19" s="116">
        <f t="shared" si="0"/>
        <v>50</v>
      </c>
      <c r="M19" s="171">
        <f t="shared" si="3"/>
        <v>460</v>
      </c>
      <c r="N19" s="99">
        <f t="shared" si="1"/>
        <v>7</v>
      </c>
    </row>
    <row r="20" spans="2:14" ht="15.75">
      <c r="B20" s="31">
        <f t="shared" si="2"/>
        <v>8</v>
      </c>
      <c r="C20" s="163">
        <v>59</v>
      </c>
      <c r="D20" s="158" t="s">
        <v>209</v>
      </c>
      <c r="E20" s="36"/>
      <c r="F20" s="164" t="s">
        <v>221</v>
      </c>
      <c r="G20" s="165" t="s">
        <v>165</v>
      </c>
      <c r="H20" s="169" t="s">
        <v>240</v>
      </c>
      <c r="I20" s="165">
        <v>415</v>
      </c>
      <c r="J20" s="165">
        <v>40</v>
      </c>
      <c r="K20" s="170" t="s">
        <v>224</v>
      </c>
      <c r="L20" s="116">
        <f t="shared" si="0"/>
        <v>40</v>
      </c>
      <c r="M20" s="171">
        <f t="shared" si="3"/>
        <v>455</v>
      </c>
      <c r="N20" s="99">
        <f t="shared" si="1"/>
        <v>8</v>
      </c>
    </row>
    <row r="21" spans="2:14" ht="15.75">
      <c r="B21" s="31">
        <f t="shared" si="2"/>
        <v>9</v>
      </c>
      <c r="C21" s="163">
        <v>84</v>
      </c>
      <c r="D21" s="159" t="s">
        <v>195</v>
      </c>
      <c r="E21" s="36"/>
      <c r="F21" s="167" t="s">
        <v>212</v>
      </c>
      <c r="G21" s="165" t="s">
        <v>165</v>
      </c>
      <c r="H21" s="169" t="s">
        <v>240</v>
      </c>
      <c r="I21" s="165">
        <v>405</v>
      </c>
      <c r="J21" s="165">
        <v>50</v>
      </c>
      <c r="K21" s="170" t="s">
        <v>224</v>
      </c>
      <c r="L21" s="116">
        <f t="shared" si="0"/>
        <v>50</v>
      </c>
      <c r="M21" s="171">
        <f t="shared" si="3"/>
        <v>455</v>
      </c>
      <c r="N21" s="99">
        <f t="shared" si="1"/>
        <v>8</v>
      </c>
    </row>
    <row r="22" spans="2:14" ht="15.75">
      <c r="B22" s="31">
        <f t="shared" si="2"/>
        <v>10</v>
      </c>
      <c r="C22" s="163">
        <v>43</v>
      </c>
      <c r="D22" s="159" t="s">
        <v>57</v>
      </c>
      <c r="E22" s="36"/>
      <c r="F22" s="167" t="s">
        <v>58</v>
      </c>
      <c r="G22" s="164" t="s">
        <v>36</v>
      </c>
      <c r="H22" s="169" t="s">
        <v>241</v>
      </c>
      <c r="I22" s="165">
        <v>387</v>
      </c>
      <c r="J22" s="165">
        <v>56</v>
      </c>
      <c r="K22" s="170" t="s">
        <v>224</v>
      </c>
      <c r="L22" s="116">
        <f t="shared" si="0"/>
        <v>56</v>
      </c>
      <c r="M22" s="171">
        <f t="shared" si="3"/>
        <v>443</v>
      </c>
      <c r="N22" s="99">
        <f t="shared" si="1"/>
        <v>10</v>
      </c>
    </row>
    <row r="23" spans="2:14" ht="15.75">
      <c r="B23" s="31">
        <f t="shared" si="2"/>
        <v>11</v>
      </c>
      <c r="C23" s="163">
        <v>45</v>
      </c>
      <c r="D23" s="158" t="s">
        <v>53</v>
      </c>
      <c r="E23" s="43"/>
      <c r="F23" s="164" t="s">
        <v>54</v>
      </c>
      <c r="G23" s="164" t="s">
        <v>36</v>
      </c>
      <c r="H23" s="169" t="s">
        <v>237</v>
      </c>
      <c r="I23" s="165">
        <v>382</v>
      </c>
      <c r="J23" s="165">
        <v>59</v>
      </c>
      <c r="K23" s="170" t="s">
        <v>224</v>
      </c>
      <c r="L23" s="116">
        <f t="shared" si="0"/>
        <v>59</v>
      </c>
      <c r="M23" s="171">
        <f>IF(L23&gt;0,I23+L23,IF(J23="CE",I23,0))</f>
        <v>441</v>
      </c>
      <c r="N23" s="99">
        <f t="shared" si="1"/>
        <v>11</v>
      </c>
    </row>
    <row r="24" spans="2:14" ht="15.75">
      <c r="B24" s="31">
        <f t="shared" si="2"/>
        <v>12</v>
      </c>
      <c r="C24" s="163">
        <v>86</v>
      </c>
      <c r="D24" s="158" t="s">
        <v>200</v>
      </c>
      <c r="E24" s="43"/>
      <c r="F24" s="164" t="s">
        <v>215</v>
      </c>
      <c r="G24" s="165" t="s">
        <v>165</v>
      </c>
      <c r="H24" s="169" t="s">
        <v>242</v>
      </c>
      <c r="I24" s="165">
        <v>370</v>
      </c>
      <c r="J24" s="165">
        <v>50</v>
      </c>
      <c r="K24" s="170" t="s">
        <v>224</v>
      </c>
      <c r="L24" s="116">
        <f t="shared" si="0"/>
        <v>50</v>
      </c>
      <c r="M24" s="171">
        <f>IF(L24&gt;0,I24+L24,IF(J24="CE",I24,0))</f>
        <v>420</v>
      </c>
      <c r="N24" s="99">
        <f t="shared" si="1"/>
        <v>12</v>
      </c>
    </row>
    <row r="25" spans="2:14" ht="15.75">
      <c r="B25" s="31">
        <f t="shared" si="2"/>
        <v>13</v>
      </c>
      <c r="C25" s="163">
        <v>3</v>
      </c>
      <c r="D25" s="159" t="s">
        <v>210</v>
      </c>
      <c r="E25" s="36" t="s">
        <v>262</v>
      </c>
      <c r="F25" s="167" t="s">
        <v>113</v>
      </c>
      <c r="G25" s="165" t="s">
        <v>45</v>
      </c>
      <c r="H25" s="169" t="s">
        <v>231</v>
      </c>
      <c r="I25" s="165">
        <v>450</v>
      </c>
      <c r="J25" s="165">
        <v>0</v>
      </c>
      <c r="K25" s="170" t="s">
        <v>224</v>
      </c>
      <c r="L25" s="116">
        <f t="shared" si="0"/>
        <v>0</v>
      </c>
      <c r="M25" s="171">
        <f t="shared" si="3"/>
        <v>0</v>
      </c>
      <c r="N25" s="99">
        <f t="shared" si="1"/>
        <v>13</v>
      </c>
    </row>
    <row r="26" spans="2:14" ht="15.75">
      <c r="B26" s="31">
        <f t="shared" si="2"/>
        <v>14</v>
      </c>
      <c r="C26" s="163">
        <v>79</v>
      </c>
      <c r="D26" s="159" t="s">
        <v>116</v>
      </c>
      <c r="E26" s="111" t="s">
        <v>261</v>
      </c>
      <c r="F26" s="167" t="s">
        <v>117</v>
      </c>
      <c r="G26" s="165" t="s">
        <v>45</v>
      </c>
      <c r="H26" s="169" t="s">
        <v>244</v>
      </c>
      <c r="I26" s="165">
        <v>430</v>
      </c>
      <c r="J26" s="165">
        <v>0</v>
      </c>
      <c r="K26" s="170" t="s">
        <v>224</v>
      </c>
      <c r="L26" s="116">
        <f t="shared" si="0"/>
        <v>0</v>
      </c>
      <c r="M26" s="171">
        <f t="shared" si="3"/>
        <v>0</v>
      </c>
      <c r="N26" s="99">
        <f t="shared" si="1"/>
        <v>13</v>
      </c>
    </row>
    <row r="27" spans="2:14" ht="15.75">
      <c r="B27" s="31">
        <f t="shared" si="2"/>
        <v>15</v>
      </c>
      <c r="C27" s="163">
        <v>67</v>
      </c>
      <c r="D27" s="159" t="s">
        <v>191</v>
      </c>
      <c r="E27" s="43"/>
      <c r="F27" s="167" t="s">
        <v>192</v>
      </c>
      <c r="G27" s="165" t="s">
        <v>165</v>
      </c>
      <c r="H27" s="169" t="s">
        <v>245</v>
      </c>
      <c r="I27" s="165">
        <v>395</v>
      </c>
      <c r="J27" s="165">
        <v>0</v>
      </c>
      <c r="K27" s="170" t="s">
        <v>224</v>
      </c>
      <c r="L27" s="116">
        <f t="shared" si="0"/>
        <v>0</v>
      </c>
      <c r="M27" s="171">
        <f t="shared" si="3"/>
        <v>0</v>
      </c>
      <c r="N27" s="99">
        <f t="shared" si="1"/>
        <v>13</v>
      </c>
    </row>
    <row r="28" spans="2:14" ht="15.75">
      <c r="B28" s="31">
        <f t="shared" si="2"/>
        <v>16</v>
      </c>
      <c r="C28" s="163">
        <v>44</v>
      </c>
      <c r="D28" s="158" t="s">
        <v>55</v>
      </c>
      <c r="E28" s="43"/>
      <c r="F28" s="164" t="s">
        <v>56</v>
      </c>
      <c r="G28" s="164" t="s">
        <v>36</v>
      </c>
      <c r="H28" s="169" t="s">
        <v>241</v>
      </c>
      <c r="I28" s="165">
        <v>390</v>
      </c>
      <c r="J28" s="165">
        <v>0</v>
      </c>
      <c r="K28" s="170" t="s">
        <v>224</v>
      </c>
      <c r="L28" s="116">
        <f t="shared" si="0"/>
        <v>0</v>
      </c>
      <c r="M28" s="171">
        <f t="shared" si="3"/>
        <v>0</v>
      </c>
      <c r="N28" s="99">
        <f t="shared" si="1"/>
        <v>13</v>
      </c>
    </row>
    <row r="30" spans="12:14" ht="12.75">
      <c r="L30" s="117"/>
      <c r="M30" s="117"/>
      <c r="N30" s="117"/>
    </row>
    <row r="31" spans="2:14" ht="15.75">
      <c r="B31" s="16" t="s">
        <v>182</v>
      </c>
      <c r="C31" s="16"/>
      <c r="D31" s="16"/>
      <c r="E31" s="16"/>
      <c r="F31" s="16"/>
      <c r="G31" s="16"/>
      <c r="I31" s="16"/>
      <c r="J31" s="7"/>
      <c r="K31" s="6" t="s">
        <v>61</v>
      </c>
      <c r="L31" s="117"/>
      <c r="M31" s="117"/>
      <c r="N31" s="117"/>
    </row>
    <row r="32" spans="2:11" ht="15.75">
      <c r="B32" s="69"/>
      <c r="C32" s="1"/>
      <c r="K32" s="6"/>
    </row>
    <row r="33" spans="2:14" ht="15.75">
      <c r="B33" s="69"/>
      <c r="C33" s="7" t="s">
        <v>181</v>
      </c>
      <c r="D33" s="7"/>
      <c r="E33" s="7"/>
      <c r="F33" s="7"/>
      <c r="G33" s="7"/>
      <c r="I33" s="9" t="s">
        <v>63</v>
      </c>
      <c r="K33" s="259"/>
      <c r="L33" s="259"/>
      <c r="M33" s="39"/>
      <c r="N33" s="1"/>
    </row>
    <row r="34" spans="2:14" ht="15.75">
      <c r="B34" s="69"/>
      <c r="C34" s="1"/>
      <c r="J34" s="6"/>
      <c r="M34" s="39"/>
      <c r="N34" s="1"/>
    </row>
    <row r="35" spans="2:14" ht="15.75">
      <c r="B35" s="69"/>
      <c r="C35" s="7" t="s">
        <v>82</v>
      </c>
      <c r="D35" s="7"/>
      <c r="E35" s="7"/>
      <c r="F35" s="7"/>
      <c r="G35" s="7"/>
      <c r="I35" s="9" t="s">
        <v>62</v>
      </c>
      <c r="J35" s="9"/>
      <c r="K35" s="9"/>
      <c r="L35" s="9"/>
      <c r="M35" s="9"/>
      <c r="N35" s="9"/>
    </row>
    <row r="36" spans="2:14" ht="15.75">
      <c r="B36" s="81"/>
      <c r="C36" s="82"/>
      <c r="D36" s="6"/>
      <c r="E36" s="6"/>
      <c r="F36" s="6"/>
      <c r="G36" s="83"/>
      <c r="I36" s="75"/>
      <c r="J36" s="6"/>
      <c r="M36" s="39"/>
      <c r="N36" s="1"/>
    </row>
    <row r="37" spans="2:14" ht="15.75">
      <c r="B37" s="16" t="s">
        <v>152</v>
      </c>
      <c r="C37" s="16"/>
      <c r="D37" s="16"/>
      <c r="E37" s="16"/>
      <c r="F37" s="16"/>
      <c r="G37" s="16"/>
      <c r="I37" s="7" t="s">
        <v>269</v>
      </c>
      <c r="J37" s="7"/>
      <c r="K37" s="7"/>
      <c r="L37" s="7"/>
      <c r="M37" s="7"/>
      <c r="N37" s="7"/>
    </row>
    <row r="38" spans="2:14" ht="15.75">
      <c r="B38" s="73"/>
      <c r="C38" s="74"/>
      <c r="D38" s="9"/>
      <c r="E38" s="9"/>
      <c r="F38" s="9"/>
      <c r="G38" s="75"/>
      <c r="L38" s="117"/>
      <c r="M38" s="117"/>
      <c r="N38" s="117"/>
    </row>
    <row r="39" spans="2:15" s="1" customFormat="1" ht="15.75">
      <c r="B39" s="7" t="s">
        <v>154</v>
      </c>
      <c r="C39" s="7"/>
      <c r="D39" s="7"/>
      <c r="E39" s="7"/>
      <c r="F39" s="7"/>
      <c r="G39" s="7"/>
      <c r="I39" s="16"/>
      <c r="L39" s="117"/>
      <c r="M39" s="117"/>
      <c r="N39" s="117"/>
      <c r="O39"/>
    </row>
    <row r="40" spans="2:15" s="1" customFormat="1" ht="15.75">
      <c r="B40" s="77"/>
      <c r="C40" s="78"/>
      <c r="D40" s="79"/>
      <c r="E40" s="79"/>
      <c r="F40" s="79"/>
      <c r="G40" s="80"/>
      <c r="L40" s="117"/>
      <c r="M40" s="117"/>
      <c r="N40" s="117"/>
      <c r="O40"/>
    </row>
    <row r="41" spans="2:15" s="1" customFormat="1" ht="15.75">
      <c r="B41" s="16" t="s">
        <v>156</v>
      </c>
      <c r="C41" s="16"/>
      <c r="D41" s="16"/>
      <c r="E41" s="16"/>
      <c r="F41" s="16"/>
      <c r="G41" s="16"/>
      <c r="I41" s="16"/>
      <c r="L41" s="117"/>
      <c r="M41" s="117"/>
      <c r="N41" s="117"/>
      <c r="O41"/>
    </row>
    <row r="42" spans="3:15" s="1" customFormat="1" ht="12.75">
      <c r="C42" s="69"/>
      <c r="L42" s="117"/>
      <c r="M42" s="117"/>
      <c r="N42" s="117"/>
      <c r="O42"/>
    </row>
    <row r="43" spans="3:15" s="1" customFormat="1" ht="12.75">
      <c r="C43" s="69"/>
      <c r="L43" s="117"/>
      <c r="M43" s="117"/>
      <c r="N43" s="117"/>
      <c r="O43"/>
    </row>
    <row r="44" spans="3:15" s="1" customFormat="1" ht="12.75">
      <c r="C44" s="69"/>
      <c r="L44" s="117"/>
      <c r="M44" s="117"/>
      <c r="N44" s="117"/>
      <c r="O44"/>
    </row>
    <row r="45" spans="3:15" s="1" customFormat="1" ht="12.75">
      <c r="C45" s="69"/>
      <c r="L45" s="117"/>
      <c r="M45" s="117"/>
      <c r="N45" s="117"/>
      <c r="O45"/>
    </row>
    <row r="46" spans="3:15" s="1" customFormat="1" ht="12.75">
      <c r="C46" s="69"/>
      <c r="L46" s="117"/>
      <c r="M46" s="117"/>
      <c r="N46" s="117"/>
      <c r="O46"/>
    </row>
    <row r="47" spans="3:15" s="1" customFormat="1" ht="12.75">
      <c r="C47" s="69"/>
      <c r="L47" s="117"/>
      <c r="M47" s="117"/>
      <c r="N47" s="117"/>
      <c r="O47"/>
    </row>
    <row r="48" spans="3:15" s="1" customFormat="1" ht="12.75">
      <c r="C48" s="69"/>
      <c r="L48" s="117"/>
      <c r="M48" s="117"/>
      <c r="N48" s="117"/>
      <c r="O48"/>
    </row>
    <row r="49" spans="3:15" s="1" customFormat="1" ht="12.75">
      <c r="C49" s="69"/>
      <c r="L49" s="117"/>
      <c r="M49" s="117"/>
      <c r="N49" s="117"/>
      <c r="O49"/>
    </row>
    <row r="50" spans="3:15" s="1" customFormat="1" ht="12.75">
      <c r="C50" s="69"/>
      <c r="L50" s="117"/>
      <c r="M50" s="117"/>
      <c r="N50" s="117"/>
      <c r="O50"/>
    </row>
    <row r="51" spans="3:15" s="1" customFormat="1" ht="12.75">
      <c r="C51" s="69"/>
      <c r="L51" s="117"/>
      <c r="M51" s="117"/>
      <c r="N51" s="117"/>
      <c r="O51"/>
    </row>
    <row r="52" spans="3:15" s="1" customFormat="1" ht="12.75">
      <c r="C52" s="69"/>
      <c r="L52" s="117"/>
      <c r="M52" s="117"/>
      <c r="N52" s="117"/>
      <c r="O52"/>
    </row>
    <row r="53" spans="3:15" s="1" customFormat="1" ht="12.75">
      <c r="C53" s="69"/>
      <c r="L53" s="117"/>
      <c r="M53" s="117"/>
      <c r="N53" s="117"/>
      <c r="O53"/>
    </row>
    <row r="54" spans="3:15" s="1" customFormat="1" ht="12.75">
      <c r="C54" s="69"/>
      <c r="L54" s="117"/>
      <c r="M54" s="117"/>
      <c r="N54" s="117"/>
      <c r="O54"/>
    </row>
    <row r="55" spans="3:15" s="1" customFormat="1" ht="12.75">
      <c r="C55" s="69"/>
      <c r="L55" s="117"/>
      <c r="M55" s="117"/>
      <c r="N55" s="117"/>
      <c r="O55"/>
    </row>
    <row r="56" spans="3:15" s="1" customFormat="1" ht="12.75">
      <c r="C56" s="69"/>
      <c r="L56" s="117"/>
      <c r="M56" s="117"/>
      <c r="N56" s="117"/>
      <c r="O56"/>
    </row>
    <row r="57" spans="3:15" s="1" customFormat="1" ht="12.75">
      <c r="C57" s="69"/>
      <c r="L57" s="117"/>
      <c r="M57" s="117"/>
      <c r="N57" s="117"/>
      <c r="O57"/>
    </row>
    <row r="58" spans="3:15" s="1" customFormat="1" ht="12.75">
      <c r="C58" s="69"/>
      <c r="L58" s="117"/>
      <c r="M58" s="117"/>
      <c r="N58" s="117"/>
      <c r="O58"/>
    </row>
    <row r="59" spans="3:15" s="1" customFormat="1" ht="12.75">
      <c r="C59" s="69"/>
      <c r="M59" s="39"/>
      <c r="N59" s="39"/>
      <c r="O59"/>
    </row>
    <row r="60" spans="3:15" s="1" customFormat="1" ht="12.75">
      <c r="C60" s="69"/>
      <c r="M60" s="39"/>
      <c r="N60" s="39"/>
      <c r="O60"/>
    </row>
    <row r="61" spans="3:15" s="1" customFormat="1" ht="12.75">
      <c r="C61" s="69"/>
      <c r="M61" s="39"/>
      <c r="N61" s="39"/>
      <c r="O61"/>
    </row>
    <row r="62" spans="3:15" s="1" customFormat="1" ht="12.75">
      <c r="C62" s="69"/>
      <c r="M62" s="39"/>
      <c r="N62" s="39"/>
      <c r="O62"/>
    </row>
    <row r="63" spans="3:15" s="1" customFormat="1" ht="15.75">
      <c r="C63" s="69"/>
      <c r="M63" s="9"/>
      <c r="N63" s="39"/>
      <c r="O63"/>
    </row>
    <row r="64" spans="3:15" s="1" customFormat="1" ht="12.75">
      <c r="C64" s="69"/>
      <c r="M64" s="39"/>
      <c r="N64" s="39"/>
      <c r="O64"/>
    </row>
    <row r="65" spans="3:15" s="1" customFormat="1" ht="12.75">
      <c r="C65" s="69"/>
      <c r="M65" s="39"/>
      <c r="N65" s="39"/>
      <c r="O65"/>
    </row>
  </sheetData>
  <sheetProtection/>
  <mergeCells count="24">
    <mergeCell ref="D1:J1"/>
    <mergeCell ref="K1:M1"/>
    <mergeCell ref="D2:J2"/>
    <mergeCell ref="K2:M2"/>
    <mergeCell ref="D3:J3"/>
    <mergeCell ref="D4:J4"/>
    <mergeCell ref="K4:M4"/>
    <mergeCell ref="K5:N5"/>
    <mergeCell ref="D6:J6"/>
    <mergeCell ref="K6:N6"/>
    <mergeCell ref="D7:J7"/>
    <mergeCell ref="B9:N9"/>
    <mergeCell ref="B11:B12"/>
    <mergeCell ref="C11:C12"/>
    <mergeCell ref="D11:D12"/>
    <mergeCell ref="E11:E12"/>
    <mergeCell ref="F11:F12"/>
    <mergeCell ref="N11:N12"/>
    <mergeCell ref="G11:G12"/>
    <mergeCell ref="H11:H12"/>
    <mergeCell ref="I11:I12"/>
    <mergeCell ref="J11:K11"/>
    <mergeCell ref="L11:L12"/>
    <mergeCell ref="M11:M12"/>
  </mergeCells>
  <printOptions horizontalCentered="1"/>
  <pageMargins left="1.7322834645669292" right="0.1968503937007874" top="0.1968503937007874" bottom="0.1968503937007874" header="0" footer="0"/>
  <pageSetup fitToHeight="1" fitToWidth="1"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tabColor rgb="FF92D050"/>
    <pageSetUpPr fitToPage="1"/>
  </sheetPr>
  <dimension ref="A1:P58"/>
  <sheetViews>
    <sheetView zoomScaleSheetLayoutView="100" zoomScalePageLayoutView="0" workbookViewId="0" topLeftCell="A1">
      <selection activeCell="B9" sqref="B9:N9"/>
    </sheetView>
  </sheetViews>
  <sheetFormatPr defaultColWidth="9.140625" defaultRowHeight="12.75"/>
  <cols>
    <col min="1" max="1" width="4.00390625" style="1" customWidth="1"/>
    <col min="2" max="2" width="4.140625" style="1" customWidth="1"/>
    <col min="3" max="3" width="4.8515625" style="69" customWidth="1"/>
    <col min="4" max="4" width="29.8515625" style="1" customWidth="1"/>
    <col min="5" max="5" width="7.421875" style="1" customWidth="1"/>
    <col min="6" max="6" width="9.28125" style="1" customWidth="1"/>
    <col min="7" max="7" width="10.140625" style="1" customWidth="1"/>
    <col min="8" max="10" width="5.7109375" style="1" customWidth="1"/>
    <col min="11" max="11" width="9.28125" style="1" customWidth="1"/>
    <col min="12" max="13" width="7.8515625" style="1" customWidth="1"/>
    <col min="14" max="14" width="7.8515625" style="39" customWidth="1"/>
    <col min="15" max="15" width="2.140625" style="1" customWidth="1"/>
  </cols>
  <sheetData>
    <row r="1" spans="1:15" ht="13.5" customHeight="1">
      <c r="A1" s="10"/>
      <c r="B1" s="88"/>
      <c r="C1" s="88"/>
      <c r="D1" s="295" t="s">
        <v>21</v>
      </c>
      <c r="E1" s="295"/>
      <c r="F1" s="295"/>
      <c r="G1" s="295"/>
      <c r="H1" s="295"/>
      <c r="I1" s="295"/>
      <c r="J1" s="295"/>
      <c r="K1" s="296" t="s">
        <v>149</v>
      </c>
      <c r="L1" s="296"/>
      <c r="M1" s="296"/>
      <c r="N1" s="16"/>
      <c r="O1" s="11"/>
    </row>
    <row r="2" spans="1:15" ht="13.5" customHeight="1">
      <c r="A2" s="10"/>
      <c r="B2" s="89"/>
      <c r="C2" s="89"/>
      <c r="D2" s="285" t="s">
        <v>226</v>
      </c>
      <c r="E2" s="285"/>
      <c r="F2" s="285"/>
      <c r="G2" s="285"/>
      <c r="H2" s="285"/>
      <c r="I2" s="285"/>
      <c r="J2" s="285"/>
      <c r="K2" s="296" t="s">
        <v>83</v>
      </c>
      <c r="L2" s="296"/>
      <c r="M2" s="296"/>
      <c r="N2" s="16"/>
      <c r="O2" s="13"/>
    </row>
    <row r="3" spans="1:15" ht="13.5" customHeight="1">
      <c r="A3" s="10"/>
      <c r="B3" s="90"/>
      <c r="C3" s="90"/>
      <c r="D3" s="297" t="s">
        <v>107</v>
      </c>
      <c r="E3" s="297"/>
      <c r="F3" s="297"/>
      <c r="G3" s="297"/>
      <c r="H3" s="297"/>
      <c r="I3" s="297"/>
      <c r="J3" s="297"/>
      <c r="K3" s="90"/>
      <c r="L3" s="10"/>
      <c r="M3" s="10"/>
      <c r="N3" s="10"/>
      <c r="O3" s="14"/>
    </row>
    <row r="4" spans="1:15" ht="13.5" customHeight="1">
      <c r="A4" s="10"/>
      <c r="B4" s="16"/>
      <c r="C4" s="16"/>
      <c r="D4" s="283" t="s">
        <v>66</v>
      </c>
      <c r="E4" s="283"/>
      <c r="F4" s="283"/>
      <c r="G4" s="283"/>
      <c r="H4" s="283"/>
      <c r="I4" s="283"/>
      <c r="J4" s="283"/>
      <c r="K4" s="302" t="s">
        <v>67</v>
      </c>
      <c r="L4" s="302"/>
      <c r="M4" s="302"/>
      <c r="N4" s="10"/>
      <c r="O4" s="15"/>
    </row>
    <row r="5" spans="1:15" ht="13.5" customHeight="1">
      <c r="A5" s="10"/>
      <c r="B5" s="75"/>
      <c r="C5" s="75"/>
      <c r="D5" s="75"/>
      <c r="E5" s="75"/>
      <c r="F5" s="75"/>
      <c r="G5" s="75"/>
      <c r="H5" s="75"/>
      <c r="I5" s="75"/>
      <c r="J5" s="75"/>
      <c r="K5" s="296" t="s">
        <v>275</v>
      </c>
      <c r="L5" s="296"/>
      <c r="M5" s="296"/>
      <c r="N5" s="296"/>
      <c r="O5" s="15"/>
    </row>
    <row r="6" spans="1:15" ht="13.5" customHeight="1">
      <c r="A6" s="10"/>
      <c r="B6" s="91"/>
      <c r="C6" s="91"/>
      <c r="D6" s="295" t="s">
        <v>68</v>
      </c>
      <c r="E6" s="295"/>
      <c r="F6" s="295"/>
      <c r="G6" s="295"/>
      <c r="H6" s="295"/>
      <c r="I6" s="295"/>
      <c r="J6" s="295"/>
      <c r="K6" s="296" t="s">
        <v>276</v>
      </c>
      <c r="L6" s="296"/>
      <c r="M6" s="296"/>
      <c r="N6" s="296"/>
      <c r="O6" s="15"/>
    </row>
    <row r="7" spans="1:15" ht="15.75" customHeight="1">
      <c r="A7" s="10"/>
      <c r="B7" s="92"/>
      <c r="C7" s="92"/>
      <c r="D7" s="300" t="s">
        <v>69</v>
      </c>
      <c r="E7" s="300"/>
      <c r="F7" s="300"/>
      <c r="G7" s="300"/>
      <c r="H7" s="300"/>
      <c r="I7" s="300"/>
      <c r="J7" s="300"/>
      <c r="K7" s="92"/>
      <c r="L7" s="92"/>
      <c r="M7" s="10"/>
      <c r="N7" s="10"/>
      <c r="O7" s="14"/>
    </row>
    <row r="8" spans="1:15" ht="13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47.25" customHeight="1">
      <c r="A9" s="10"/>
      <c r="B9" s="316" t="s">
        <v>280</v>
      </c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10"/>
    </row>
    <row r="10" spans="1:15" ht="13.5" customHeight="1" thickBot="1">
      <c r="A10" s="10"/>
      <c r="B10" s="10"/>
      <c r="C10" s="17"/>
      <c r="D10" s="18"/>
      <c r="E10" s="151"/>
      <c r="F10" s="19"/>
      <c r="G10" s="19"/>
      <c r="H10" s="19"/>
      <c r="I10" s="20"/>
      <c r="J10" s="21"/>
      <c r="K10" s="21"/>
      <c r="L10" s="21"/>
      <c r="M10" s="21"/>
      <c r="N10" s="93"/>
      <c r="O10" s="10"/>
    </row>
    <row r="11" spans="2:14" ht="13.5" customHeight="1">
      <c r="B11" s="298" t="s">
        <v>23</v>
      </c>
      <c r="C11" s="286" t="s">
        <v>24</v>
      </c>
      <c r="D11" s="277" t="s">
        <v>25</v>
      </c>
      <c r="E11" s="279" t="s">
        <v>158</v>
      </c>
      <c r="F11" s="281" t="s">
        <v>26</v>
      </c>
      <c r="G11" s="279" t="s">
        <v>27</v>
      </c>
      <c r="H11" s="277" t="s">
        <v>70</v>
      </c>
      <c r="I11" s="277"/>
      <c r="J11" s="277"/>
      <c r="K11" s="312" t="s">
        <v>180</v>
      </c>
      <c r="L11" s="308" t="s">
        <v>85</v>
      </c>
      <c r="M11" s="310" t="s">
        <v>72</v>
      </c>
      <c r="N11" s="291" t="s">
        <v>73</v>
      </c>
    </row>
    <row r="12" spans="2:14" ht="23.25" customHeight="1" thickBot="1">
      <c r="B12" s="299"/>
      <c r="C12" s="287"/>
      <c r="D12" s="278"/>
      <c r="E12" s="280"/>
      <c r="F12" s="282"/>
      <c r="G12" s="280"/>
      <c r="H12" s="22">
        <v>1</v>
      </c>
      <c r="I12" s="22">
        <v>2</v>
      </c>
      <c r="J12" s="22">
        <v>3</v>
      </c>
      <c r="K12" s="313"/>
      <c r="L12" s="309"/>
      <c r="M12" s="311"/>
      <c r="N12" s="292"/>
    </row>
    <row r="13" spans="1:15" s="213" customFormat="1" ht="15.75">
      <c r="A13" s="212"/>
      <c r="B13" s="31">
        <f>B12+1</f>
        <v>1</v>
      </c>
      <c r="C13" s="135">
        <v>1</v>
      </c>
      <c r="D13" s="175" t="s">
        <v>46</v>
      </c>
      <c r="E13" s="135">
        <v>81514</v>
      </c>
      <c r="F13" s="135" t="s">
        <v>47</v>
      </c>
      <c r="G13" s="135" t="s">
        <v>45</v>
      </c>
      <c r="H13" s="97">
        <v>802</v>
      </c>
      <c r="I13" s="232">
        <v>864</v>
      </c>
      <c r="J13" s="233">
        <v>850</v>
      </c>
      <c r="K13" s="120">
        <f>SUM(H13:J13)</f>
        <v>2516</v>
      </c>
      <c r="L13" s="232">
        <v>0</v>
      </c>
      <c r="M13" s="116">
        <f>SUM(K13:L13)</f>
        <v>2516</v>
      </c>
      <c r="N13" s="45">
        <f>RANK(M13,M$13:M$15)</f>
        <v>1</v>
      </c>
      <c r="O13" s="212"/>
    </row>
    <row r="14" spans="1:15" s="213" customFormat="1" ht="15.75">
      <c r="A14" s="212"/>
      <c r="B14" s="31">
        <f>B13+1</f>
        <v>2</v>
      </c>
      <c r="C14" s="135">
        <v>8</v>
      </c>
      <c r="D14" s="175" t="s">
        <v>201</v>
      </c>
      <c r="E14" s="135"/>
      <c r="F14" s="135" t="s">
        <v>143</v>
      </c>
      <c r="G14" s="135" t="s">
        <v>36</v>
      </c>
      <c r="H14" s="97" t="s">
        <v>224</v>
      </c>
      <c r="I14" s="97" t="s">
        <v>224</v>
      </c>
      <c r="J14" s="97" t="s">
        <v>224</v>
      </c>
      <c r="K14" s="120">
        <f>SUM(H14:J14)</f>
        <v>0</v>
      </c>
      <c r="L14" s="97"/>
      <c r="M14" s="116">
        <f>SUM(K14:L14)</f>
        <v>0</v>
      </c>
      <c r="N14" s="45">
        <f>RANK(M14,M$13:M$15)</f>
        <v>2</v>
      </c>
      <c r="O14" s="212"/>
    </row>
    <row r="15" spans="1:15" s="213" customFormat="1" ht="15.75">
      <c r="A15" s="212"/>
      <c r="B15" s="31">
        <f>B14+1</f>
        <v>3</v>
      </c>
      <c r="C15" s="135">
        <v>4</v>
      </c>
      <c r="D15" s="175" t="s">
        <v>203</v>
      </c>
      <c r="E15" s="135"/>
      <c r="F15" s="135" t="s">
        <v>146</v>
      </c>
      <c r="G15" s="135" t="s">
        <v>36</v>
      </c>
      <c r="H15" s="97" t="s">
        <v>224</v>
      </c>
      <c r="I15" s="97" t="s">
        <v>224</v>
      </c>
      <c r="J15" s="97" t="s">
        <v>224</v>
      </c>
      <c r="K15" s="120">
        <f>SUM(H15:J15)</f>
        <v>0</v>
      </c>
      <c r="L15" s="97"/>
      <c r="M15" s="116">
        <f>SUM(K15:L15)</f>
        <v>0</v>
      </c>
      <c r="N15" s="45">
        <f>RANK(M15,M$13:M$15)</f>
        <v>2</v>
      </c>
      <c r="O15" s="212"/>
    </row>
    <row r="16" spans="13:14" ht="15.75">
      <c r="M16" s="72"/>
      <c r="N16" s="72"/>
    </row>
    <row r="17" spans="3:14" ht="13.5" customHeight="1">
      <c r="C17" s="1"/>
      <c r="I17" s="70"/>
      <c r="J17" s="71" t="s">
        <v>61</v>
      </c>
      <c r="K17" s="71"/>
      <c r="L17" s="72"/>
      <c r="M17" s="72"/>
      <c r="N17" s="1"/>
    </row>
    <row r="18" spans="1:16" ht="14.25" customHeight="1">
      <c r="A18" s="16" t="s">
        <v>151</v>
      </c>
      <c r="B18" s="16"/>
      <c r="C18" s="16"/>
      <c r="D18" s="16"/>
      <c r="E18" s="16"/>
      <c r="F18" s="16"/>
      <c r="I18" s="6"/>
      <c r="L18" s="39"/>
      <c r="N18" s="1"/>
      <c r="P18" s="1"/>
    </row>
    <row r="19" spans="1:16" ht="14.25" customHeight="1">
      <c r="A19" s="73"/>
      <c r="B19" s="74"/>
      <c r="C19" s="9"/>
      <c r="D19" s="9"/>
      <c r="E19" s="9"/>
      <c r="F19" s="75"/>
      <c r="I19" s="9" t="s">
        <v>63</v>
      </c>
      <c r="K19" s="259"/>
      <c r="L19" s="259"/>
      <c r="M19" s="39"/>
      <c r="P19" s="1"/>
    </row>
    <row r="20" spans="1:16" ht="14.25" customHeight="1">
      <c r="A20" s="7" t="s">
        <v>153</v>
      </c>
      <c r="B20" s="7"/>
      <c r="C20" s="7"/>
      <c r="D20" s="7"/>
      <c r="E20" s="7"/>
      <c r="F20" s="7"/>
      <c r="J20" s="6"/>
      <c r="M20" s="39"/>
      <c r="P20" s="1"/>
    </row>
    <row r="21" spans="1:16" ht="14.25" customHeight="1">
      <c r="A21" s="77"/>
      <c r="B21" s="78"/>
      <c r="C21" s="79"/>
      <c r="D21" s="79"/>
      <c r="E21" s="79"/>
      <c r="F21" s="80"/>
      <c r="I21" s="9" t="s">
        <v>62</v>
      </c>
      <c r="J21" s="9"/>
      <c r="K21" s="9"/>
      <c r="L21" s="9"/>
      <c r="M21" s="9"/>
      <c r="N21" s="1"/>
      <c r="P21" s="1"/>
    </row>
    <row r="22" spans="1:16" ht="14.25" customHeight="1">
      <c r="A22" s="16" t="s">
        <v>155</v>
      </c>
      <c r="B22" s="16"/>
      <c r="C22" s="16"/>
      <c r="D22" s="16"/>
      <c r="E22" s="16"/>
      <c r="F22" s="16"/>
      <c r="I22" s="75"/>
      <c r="J22" s="6"/>
      <c r="M22" s="39"/>
      <c r="P22" s="1"/>
    </row>
    <row r="23" spans="3:16" ht="14.25" customHeight="1">
      <c r="C23" s="81"/>
      <c r="D23" s="82"/>
      <c r="E23" s="82"/>
      <c r="F23" s="6"/>
      <c r="G23" s="6"/>
      <c r="H23" s="83"/>
      <c r="I23" s="7" t="s">
        <v>270</v>
      </c>
      <c r="J23" s="7"/>
      <c r="K23" s="7"/>
      <c r="L23" s="7"/>
      <c r="M23" s="7"/>
      <c r="P23" s="1"/>
    </row>
    <row r="31" spans="12:14" ht="12.75">
      <c r="L31" s="117"/>
      <c r="M31" s="117"/>
      <c r="N31" s="117"/>
    </row>
    <row r="32" spans="12:14" ht="12.75">
      <c r="L32" s="117"/>
      <c r="M32" s="117"/>
      <c r="N32" s="117"/>
    </row>
    <row r="33" spans="12:14" ht="12.75">
      <c r="L33" s="117"/>
      <c r="M33" s="117"/>
      <c r="N33" s="117"/>
    </row>
    <row r="34" spans="12:14" ht="12.75">
      <c r="L34" s="117"/>
      <c r="M34" s="117"/>
      <c r="N34" s="117"/>
    </row>
    <row r="35" spans="12:14" ht="12.75">
      <c r="L35" s="117"/>
      <c r="M35" s="117"/>
      <c r="N35" s="117"/>
    </row>
    <row r="36" spans="3:16" s="1" customFormat="1" ht="12.75">
      <c r="C36" s="69"/>
      <c r="L36" s="117"/>
      <c r="M36" s="117"/>
      <c r="N36" s="117"/>
      <c r="P36"/>
    </row>
    <row r="37" spans="1:16" s="1" customFormat="1" ht="12.75">
      <c r="A37" s="39"/>
      <c r="C37" s="69"/>
      <c r="L37" s="117"/>
      <c r="M37" s="117"/>
      <c r="N37" s="117"/>
      <c r="P37"/>
    </row>
    <row r="38" spans="1:16" s="1" customFormat="1" ht="12.75">
      <c r="A38" s="39"/>
      <c r="C38" s="69"/>
      <c r="L38" s="117"/>
      <c r="M38" s="117"/>
      <c r="N38" s="117"/>
      <c r="P38"/>
    </row>
    <row r="39" spans="1:16" s="1" customFormat="1" ht="12.75">
      <c r="A39" s="39"/>
      <c r="C39" s="69"/>
      <c r="L39" s="117"/>
      <c r="M39" s="117"/>
      <c r="N39" s="117"/>
      <c r="P39"/>
    </row>
    <row r="40" spans="1:16" s="1" customFormat="1" ht="12.75">
      <c r="A40" s="39"/>
      <c r="C40" s="69"/>
      <c r="L40" s="117"/>
      <c r="M40" s="117"/>
      <c r="N40" s="117"/>
      <c r="P40"/>
    </row>
    <row r="41" spans="1:16" s="1" customFormat="1" ht="12.75">
      <c r="A41" s="39"/>
      <c r="C41" s="69"/>
      <c r="L41" s="117"/>
      <c r="M41" s="117"/>
      <c r="N41" s="117"/>
      <c r="P41"/>
    </row>
    <row r="42" spans="1:16" s="1" customFormat="1" ht="12.75">
      <c r="A42" s="39"/>
      <c r="C42" s="69"/>
      <c r="L42" s="117"/>
      <c r="M42" s="117"/>
      <c r="N42" s="117"/>
      <c r="P42"/>
    </row>
    <row r="43" spans="1:16" s="1" customFormat="1" ht="12.75">
      <c r="A43" s="39"/>
      <c r="C43" s="69"/>
      <c r="L43" s="117"/>
      <c r="M43" s="117"/>
      <c r="N43" s="117"/>
      <c r="P43"/>
    </row>
    <row r="44" spans="3:16" s="1" customFormat="1" ht="12.75">
      <c r="C44" s="69"/>
      <c r="L44" s="117"/>
      <c r="M44" s="117"/>
      <c r="N44" s="117"/>
      <c r="P44"/>
    </row>
    <row r="45" spans="1:16" s="1" customFormat="1" ht="12.75">
      <c r="A45" s="39"/>
      <c r="C45" s="69"/>
      <c r="L45" s="117"/>
      <c r="M45" s="117"/>
      <c r="N45" s="117"/>
      <c r="P45"/>
    </row>
    <row r="46" spans="1:16" s="1" customFormat="1" ht="12.75">
      <c r="A46" s="39"/>
      <c r="C46" s="69"/>
      <c r="L46" s="117"/>
      <c r="M46" s="117"/>
      <c r="N46" s="117"/>
      <c r="P46"/>
    </row>
    <row r="47" spans="1:16" s="1" customFormat="1" ht="12.75">
      <c r="A47" s="39"/>
      <c r="C47" s="69"/>
      <c r="L47" s="117"/>
      <c r="M47" s="117"/>
      <c r="N47" s="117"/>
      <c r="P47"/>
    </row>
    <row r="48" spans="1:16" s="1" customFormat="1" ht="12.75">
      <c r="A48" s="39"/>
      <c r="C48" s="69"/>
      <c r="L48" s="117"/>
      <c r="M48" s="117"/>
      <c r="N48" s="117"/>
      <c r="P48"/>
    </row>
    <row r="49" spans="1:16" s="1" customFormat="1" ht="12.75">
      <c r="A49" s="39"/>
      <c r="C49" s="69"/>
      <c r="L49" s="117"/>
      <c r="M49" s="117"/>
      <c r="N49" s="117"/>
      <c r="P49"/>
    </row>
    <row r="50" spans="1:16" s="1" customFormat="1" ht="12.75">
      <c r="A50" s="39"/>
      <c r="C50" s="69"/>
      <c r="L50" s="117"/>
      <c r="M50" s="117"/>
      <c r="N50" s="117"/>
      <c r="P50"/>
    </row>
    <row r="51" spans="1:16" s="1" customFormat="1" ht="12.75">
      <c r="A51" s="39"/>
      <c r="C51" s="69"/>
      <c r="N51" s="39"/>
      <c r="P51"/>
    </row>
    <row r="52" spans="1:16" s="39" customFormat="1" ht="12.75">
      <c r="A52" s="1"/>
      <c r="B52" s="1"/>
      <c r="C52" s="69"/>
      <c r="D52" s="1"/>
      <c r="E52" s="1"/>
      <c r="F52" s="1"/>
      <c r="G52" s="1"/>
      <c r="H52" s="1"/>
      <c r="I52" s="1"/>
      <c r="J52" s="1"/>
      <c r="K52" s="1"/>
      <c r="L52" s="1"/>
      <c r="O52" s="1"/>
      <c r="P52"/>
    </row>
    <row r="53" spans="1:16" s="39" customFormat="1" ht="12.75">
      <c r="A53" s="1"/>
      <c r="B53" s="1"/>
      <c r="C53" s="69"/>
      <c r="D53" s="1"/>
      <c r="E53" s="1"/>
      <c r="F53" s="1"/>
      <c r="G53" s="1"/>
      <c r="H53" s="1"/>
      <c r="I53" s="1"/>
      <c r="J53" s="1"/>
      <c r="K53" s="1"/>
      <c r="L53" s="1"/>
      <c r="O53" s="1"/>
      <c r="P53"/>
    </row>
    <row r="54" spans="1:16" s="39" customFormat="1" ht="12.75">
      <c r="A54" s="1"/>
      <c r="B54" s="1"/>
      <c r="C54" s="69"/>
      <c r="D54" s="1"/>
      <c r="E54" s="1"/>
      <c r="F54" s="1"/>
      <c r="G54" s="1"/>
      <c r="H54" s="1"/>
      <c r="I54" s="1"/>
      <c r="J54" s="1"/>
      <c r="K54" s="1"/>
      <c r="L54" s="1"/>
      <c r="O54" s="1"/>
      <c r="P54"/>
    </row>
    <row r="55" spans="1:16" s="39" customFormat="1" ht="12.75">
      <c r="A55" s="1"/>
      <c r="B55" s="1"/>
      <c r="C55" s="69"/>
      <c r="D55" s="1"/>
      <c r="E55" s="1"/>
      <c r="F55" s="1"/>
      <c r="G55" s="1"/>
      <c r="H55" s="1"/>
      <c r="I55" s="1"/>
      <c r="J55" s="1"/>
      <c r="K55" s="1"/>
      <c r="L55" s="1"/>
      <c r="O55" s="1"/>
      <c r="P55"/>
    </row>
    <row r="56" spans="1:16" s="39" customFormat="1" ht="15.75">
      <c r="A56" s="1"/>
      <c r="B56" s="1"/>
      <c r="C56" s="69"/>
      <c r="D56" s="1"/>
      <c r="E56" s="1"/>
      <c r="F56" s="1"/>
      <c r="G56" s="1"/>
      <c r="H56" s="1"/>
      <c r="I56" s="1"/>
      <c r="J56" s="1"/>
      <c r="K56" s="1"/>
      <c r="L56" s="1"/>
      <c r="M56" s="9"/>
      <c r="O56" s="1"/>
      <c r="P56"/>
    </row>
    <row r="57" spans="1:16" s="39" customFormat="1" ht="12.75">
      <c r="A57" s="1"/>
      <c r="B57" s="1"/>
      <c r="C57" s="69"/>
      <c r="D57" s="1"/>
      <c r="E57" s="1"/>
      <c r="F57" s="1"/>
      <c r="G57" s="1"/>
      <c r="H57" s="1"/>
      <c r="I57" s="1"/>
      <c r="J57" s="1"/>
      <c r="K57" s="1"/>
      <c r="L57" s="1"/>
      <c r="O57" s="1"/>
      <c r="P57"/>
    </row>
    <row r="58" spans="1:16" s="39" customFormat="1" ht="12.75">
      <c r="A58" s="1"/>
      <c r="B58" s="1"/>
      <c r="C58" s="69"/>
      <c r="D58" s="1"/>
      <c r="E58" s="1"/>
      <c r="F58" s="1"/>
      <c r="G58" s="1"/>
      <c r="H58" s="1"/>
      <c r="I58" s="1"/>
      <c r="J58" s="1"/>
      <c r="K58" s="1"/>
      <c r="L58" s="1"/>
      <c r="O58" s="1"/>
      <c r="P58"/>
    </row>
  </sheetData>
  <sheetProtection/>
  <mergeCells count="23">
    <mergeCell ref="D1:J1"/>
    <mergeCell ref="K1:M1"/>
    <mergeCell ref="D2:J2"/>
    <mergeCell ref="K2:M2"/>
    <mergeCell ref="D3:J3"/>
    <mergeCell ref="D4:J4"/>
    <mergeCell ref="K4:M4"/>
    <mergeCell ref="K5:N5"/>
    <mergeCell ref="D6:J6"/>
    <mergeCell ref="K6:N6"/>
    <mergeCell ref="D7:J7"/>
    <mergeCell ref="B9:N9"/>
    <mergeCell ref="B11:B12"/>
    <mergeCell ref="C11:C12"/>
    <mergeCell ref="D11:D12"/>
    <mergeCell ref="E11:E12"/>
    <mergeCell ref="F11:F12"/>
    <mergeCell ref="G11:G12"/>
    <mergeCell ref="H11:J11"/>
    <mergeCell ref="K11:K12"/>
    <mergeCell ref="L11:L12"/>
    <mergeCell ref="M11:M12"/>
    <mergeCell ref="N11:N12"/>
  </mergeCells>
  <conditionalFormatting sqref="H13">
    <cfRule type="cellIs" priority="1" dxfId="2" operator="equal" stopIfTrue="1">
      <formula>1000</formula>
    </cfRule>
  </conditionalFormatting>
  <printOptions/>
  <pageMargins left="0.1968503937007874" right="0.1968503937007874" top="0.1968503937007874" bottom="0.1968503937007874" header="0" footer="0"/>
  <pageSetup fitToHeight="2" fitToWidth="1"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tabColor rgb="FF92D050"/>
    <pageSetUpPr fitToPage="1"/>
  </sheetPr>
  <dimension ref="A1:P50"/>
  <sheetViews>
    <sheetView zoomScaleSheetLayoutView="100" zoomScalePageLayoutView="0" workbookViewId="0" topLeftCell="A1">
      <selection activeCell="B9" sqref="B9:N9"/>
    </sheetView>
  </sheetViews>
  <sheetFormatPr defaultColWidth="9.140625" defaultRowHeight="12.75"/>
  <cols>
    <col min="1" max="1" width="4.00390625" style="1" customWidth="1"/>
    <col min="2" max="2" width="4.140625" style="1" customWidth="1"/>
    <col min="3" max="3" width="4.8515625" style="69" customWidth="1"/>
    <col min="4" max="4" width="29.8515625" style="1" customWidth="1"/>
    <col min="5" max="5" width="7.421875" style="1" customWidth="1"/>
    <col min="6" max="6" width="9.28125" style="1" customWidth="1"/>
    <col min="7" max="7" width="10.140625" style="1" customWidth="1"/>
    <col min="8" max="12" width="5.7109375" style="1" customWidth="1"/>
    <col min="13" max="13" width="7.8515625" style="39" customWidth="1"/>
    <col min="14" max="14" width="7.8515625" style="1" customWidth="1"/>
    <col min="15" max="15" width="6.421875" style="0" customWidth="1"/>
  </cols>
  <sheetData>
    <row r="1" spans="1:15" ht="13.5" customHeight="1">
      <c r="A1" s="10"/>
      <c r="B1" s="88"/>
      <c r="C1" s="88"/>
      <c r="D1" s="295" t="s">
        <v>21</v>
      </c>
      <c r="E1" s="295"/>
      <c r="F1" s="295"/>
      <c r="G1" s="295"/>
      <c r="H1" s="295"/>
      <c r="I1" s="295"/>
      <c r="J1" s="295"/>
      <c r="K1" s="296" t="s">
        <v>150</v>
      </c>
      <c r="L1" s="296"/>
      <c r="M1" s="296"/>
      <c r="N1" s="16"/>
      <c r="O1" s="11"/>
    </row>
    <row r="2" spans="1:15" ht="13.5" customHeight="1">
      <c r="A2" s="10"/>
      <c r="B2" s="89"/>
      <c r="C2" s="89"/>
      <c r="D2" s="285" t="s">
        <v>226</v>
      </c>
      <c r="E2" s="285"/>
      <c r="F2" s="285"/>
      <c r="G2" s="285"/>
      <c r="H2" s="285"/>
      <c r="I2" s="285"/>
      <c r="J2" s="285"/>
      <c r="K2" s="296" t="s">
        <v>97</v>
      </c>
      <c r="L2" s="296"/>
      <c r="M2" s="296"/>
      <c r="N2" s="16"/>
      <c r="O2" s="13"/>
    </row>
    <row r="3" spans="1:15" ht="13.5" customHeight="1">
      <c r="A3" s="10"/>
      <c r="B3" s="90"/>
      <c r="C3" s="90"/>
      <c r="D3" s="297" t="s">
        <v>107</v>
      </c>
      <c r="E3" s="297"/>
      <c r="F3" s="297"/>
      <c r="G3" s="297"/>
      <c r="H3" s="297"/>
      <c r="I3" s="297"/>
      <c r="J3" s="297"/>
      <c r="K3" s="90"/>
      <c r="L3" s="10"/>
      <c r="M3" s="10"/>
      <c r="N3" s="10"/>
      <c r="O3" s="14"/>
    </row>
    <row r="4" spans="1:15" ht="13.5" customHeight="1">
      <c r="A4" s="10"/>
      <c r="B4" s="16"/>
      <c r="C4" s="16"/>
      <c r="D4" s="283" t="s">
        <v>66</v>
      </c>
      <c r="E4" s="283"/>
      <c r="F4" s="283"/>
      <c r="G4" s="283"/>
      <c r="H4" s="283"/>
      <c r="I4" s="283"/>
      <c r="J4" s="283"/>
      <c r="K4" s="302" t="s">
        <v>67</v>
      </c>
      <c r="L4" s="302"/>
      <c r="M4" s="302"/>
      <c r="N4" s="10"/>
      <c r="O4" s="15"/>
    </row>
    <row r="5" spans="1:15" ht="13.5" customHeight="1">
      <c r="A5" s="10"/>
      <c r="B5" s="75"/>
      <c r="C5" s="75"/>
      <c r="D5" s="75"/>
      <c r="E5" s="75"/>
      <c r="F5" s="75"/>
      <c r="G5" s="75"/>
      <c r="H5" s="75"/>
      <c r="I5" s="75"/>
      <c r="J5" s="75"/>
      <c r="K5" s="296" t="s">
        <v>273</v>
      </c>
      <c r="L5" s="296"/>
      <c r="M5" s="296"/>
      <c r="N5" s="296"/>
      <c r="O5" s="15"/>
    </row>
    <row r="6" spans="1:15" ht="13.5" customHeight="1">
      <c r="A6" s="10"/>
      <c r="B6" s="91"/>
      <c r="C6" s="91"/>
      <c r="D6" s="295" t="s">
        <v>68</v>
      </c>
      <c r="E6" s="295"/>
      <c r="F6" s="295"/>
      <c r="G6" s="295"/>
      <c r="H6" s="295"/>
      <c r="I6" s="295"/>
      <c r="J6" s="295"/>
      <c r="K6" s="296" t="s">
        <v>271</v>
      </c>
      <c r="L6" s="296"/>
      <c r="M6" s="296"/>
      <c r="N6" s="296"/>
      <c r="O6" s="15"/>
    </row>
    <row r="7" spans="1:15" ht="15.75" customHeight="1">
      <c r="A7" s="10"/>
      <c r="B7" s="92"/>
      <c r="C7" s="92"/>
      <c r="D7" s="300" t="s">
        <v>69</v>
      </c>
      <c r="E7" s="300"/>
      <c r="F7" s="300"/>
      <c r="G7" s="300"/>
      <c r="H7" s="300"/>
      <c r="I7" s="300"/>
      <c r="J7" s="300"/>
      <c r="K7" s="92"/>
      <c r="L7" s="92"/>
      <c r="M7" s="10"/>
      <c r="N7" s="10"/>
      <c r="O7" s="14"/>
    </row>
    <row r="8" spans="1:15" ht="13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22.5" customHeight="1">
      <c r="A9" s="10"/>
      <c r="B9" s="301" t="s">
        <v>281</v>
      </c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10"/>
    </row>
    <row r="10" spans="1:14" ht="13.5" customHeight="1" thickBot="1">
      <c r="A10" s="10"/>
      <c r="B10" s="10"/>
      <c r="C10" s="17"/>
      <c r="D10" s="18"/>
      <c r="E10" s="19"/>
      <c r="F10" s="19"/>
      <c r="G10" s="19"/>
      <c r="H10" s="20"/>
      <c r="I10" s="21"/>
      <c r="J10" s="21"/>
      <c r="K10" s="21"/>
      <c r="L10" s="21"/>
      <c r="M10" s="93"/>
      <c r="N10" s="10"/>
    </row>
    <row r="11" spans="2:14" ht="13.5" customHeight="1">
      <c r="B11" s="298" t="s">
        <v>23</v>
      </c>
      <c r="C11" s="286" t="s">
        <v>24</v>
      </c>
      <c r="D11" s="277" t="s">
        <v>25</v>
      </c>
      <c r="E11" s="279" t="s">
        <v>158</v>
      </c>
      <c r="F11" s="281" t="s">
        <v>26</v>
      </c>
      <c r="G11" s="279" t="s">
        <v>27</v>
      </c>
      <c r="H11" s="277" t="s">
        <v>70</v>
      </c>
      <c r="I11" s="277"/>
      <c r="J11" s="270"/>
      <c r="K11" s="288" t="s">
        <v>71</v>
      </c>
      <c r="L11" s="272"/>
      <c r="M11" s="289" t="s">
        <v>72</v>
      </c>
      <c r="N11" s="291" t="s">
        <v>73</v>
      </c>
    </row>
    <row r="12" spans="2:14" ht="13.5" thickBot="1">
      <c r="B12" s="299"/>
      <c r="C12" s="287"/>
      <c r="D12" s="278"/>
      <c r="E12" s="280"/>
      <c r="F12" s="282"/>
      <c r="G12" s="280"/>
      <c r="H12" s="22">
        <v>1</v>
      </c>
      <c r="I12" s="22">
        <v>2</v>
      </c>
      <c r="J12" s="23">
        <v>3</v>
      </c>
      <c r="K12" s="94">
        <v>1</v>
      </c>
      <c r="L12" s="95">
        <v>2</v>
      </c>
      <c r="M12" s="290"/>
      <c r="N12" s="292"/>
    </row>
    <row r="13" spans="1:14" s="189" customFormat="1" ht="15.75">
      <c r="A13" s="180"/>
      <c r="B13" s="208">
        <f aca="true" t="shared" si="0" ref="B13:B38">B12+1</f>
        <v>1</v>
      </c>
      <c r="C13" s="172">
        <v>42</v>
      </c>
      <c r="D13" s="196" t="s">
        <v>157</v>
      </c>
      <c r="E13" s="193"/>
      <c r="F13" s="193" t="s">
        <v>216</v>
      </c>
      <c r="G13" s="209" t="s">
        <v>36</v>
      </c>
      <c r="H13" s="199">
        <v>180</v>
      </c>
      <c r="I13" s="199">
        <v>180</v>
      </c>
      <c r="J13" s="200">
        <v>180</v>
      </c>
      <c r="K13" s="201">
        <v>266</v>
      </c>
      <c r="L13" s="187"/>
      <c r="M13" s="119">
        <f aca="true" t="shared" si="1" ref="M13:M38">SUM(H13:J13)</f>
        <v>540</v>
      </c>
      <c r="N13" s="119">
        <f aca="true" t="shared" si="2" ref="N13:N38">RANK(M13,M$13:M$38)</f>
        <v>1</v>
      </c>
    </row>
    <row r="14" spans="1:14" s="189" customFormat="1" ht="15.75">
      <c r="A14" s="180"/>
      <c r="B14" s="210">
        <f t="shared" si="0"/>
        <v>2</v>
      </c>
      <c r="C14" s="172">
        <v>31</v>
      </c>
      <c r="D14" s="223" t="s">
        <v>202</v>
      </c>
      <c r="E14" s="238"/>
      <c r="F14" s="238" t="s">
        <v>217</v>
      </c>
      <c r="G14" s="209" t="s">
        <v>36</v>
      </c>
      <c r="H14" s="199">
        <v>180</v>
      </c>
      <c r="I14" s="199">
        <v>180</v>
      </c>
      <c r="J14" s="200">
        <v>173</v>
      </c>
      <c r="K14" s="211"/>
      <c r="L14" s="198"/>
      <c r="M14" s="99">
        <f t="shared" si="1"/>
        <v>533</v>
      </c>
      <c r="N14" s="99">
        <f t="shared" si="2"/>
        <v>2</v>
      </c>
    </row>
    <row r="15" spans="1:14" s="189" customFormat="1" ht="15.75">
      <c r="A15" s="180"/>
      <c r="B15" s="210">
        <f t="shared" si="0"/>
        <v>3</v>
      </c>
      <c r="C15" s="172">
        <v>82</v>
      </c>
      <c r="D15" s="223" t="s">
        <v>198</v>
      </c>
      <c r="E15" s="238"/>
      <c r="F15" s="238" t="s">
        <v>214</v>
      </c>
      <c r="G15" s="209" t="s">
        <v>165</v>
      </c>
      <c r="H15" s="199">
        <v>172</v>
      </c>
      <c r="I15" s="199">
        <v>157</v>
      </c>
      <c r="J15" s="200">
        <v>180</v>
      </c>
      <c r="K15" s="210"/>
      <c r="L15" s="194"/>
      <c r="M15" s="99">
        <f t="shared" si="1"/>
        <v>509</v>
      </c>
      <c r="N15" s="99">
        <f t="shared" si="2"/>
        <v>3</v>
      </c>
    </row>
    <row r="16" spans="2:14" ht="15.75">
      <c r="B16" s="31">
        <f t="shared" si="0"/>
        <v>4</v>
      </c>
      <c r="C16" s="153">
        <v>21</v>
      </c>
      <c r="D16" s="50" t="s">
        <v>174</v>
      </c>
      <c r="E16" s="36"/>
      <c r="F16" s="36" t="s">
        <v>175</v>
      </c>
      <c r="G16" s="43" t="s">
        <v>165</v>
      </c>
      <c r="H16" s="202">
        <v>180</v>
      </c>
      <c r="I16" s="202">
        <v>93</v>
      </c>
      <c r="J16" s="203">
        <v>180</v>
      </c>
      <c r="K16" s="101"/>
      <c r="L16" s="102"/>
      <c r="M16" s="45">
        <f t="shared" si="1"/>
        <v>453</v>
      </c>
      <c r="N16" s="99">
        <f t="shared" si="2"/>
        <v>4</v>
      </c>
    </row>
    <row r="17" spans="2:14" ht="15.75">
      <c r="B17" s="31">
        <f t="shared" si="0"/>
        <v>5</v>
      </c>
      <c r="C17" s="153">
        <v>45</v>
      </c>
      <c r="D17" s="35" t="s">
        <v>53</v>
      </c>
      <c r="E17" s="42"/>
      <c r="F17" s="42" t="s">
        <v>54</v>
      </c>
      <c r="G17" s="32" t="s">
        <v>36</v>
      </c>
      <c r="H17" s="202">
        <v>83</v>
      </c>
      <c r="I17" s="202">
        <v>180</v>
      </c>
      <c r="J17" s="203">
        <v>180</v>
      </c>
      <c r="K17" s="100"/>
      <c r="L17" s="38"/>
      <c r="M17" s="45">
        <f t="shared" si="1"/>
        <v>443</v>
      </c>
      <c r="N17" s="99">
        <f t="shared" si="2"/>
        <v>5</v>
      </c>
    </row>
    <row r="18" spans="2:14" ht="15.75">
      <c r="B18" s="31">
        <f t="shared" si="0"/>
        <v>6</v>
      </c>
      <c r="C18" s="153">
        <v>29</v>
      </c>
      <c r="D18" s="50" t="s">
        <v>207</v>
      </c>
      <c r="E18" s="36"/>
      <c r="F18" s="36" t="s">
        <v>162</v>
      </c>
      <c r="G18" s="32" t="s">
        <v>36</v>
      </c>
      <c r="H18" s="202">
        <v>61</v>
      </c>
      <c r="I18" s="202">
        <v>180</v>
      </c>
      <c r="J18" s="203">
        <v>180</v>
      </c>
      <c r="K18" s="100"/>
      <c r="L18" s="38"/>
      <c r="M18" s="45">
        <f t="shared" si="1"/>
        <v>421</v>
      </c>
      <c r="N18" s="99">
        <f t="shared" si="2"/>
        <v>6</v>
      </c>
    </row>
    <row r="19" spans="2:14" ht="15.75">
      <c r="B19" s="31">
        <f t="shared" si="0"/>
        <v>7</v>
      </c>
      <c r="C19" s="153">
        <v>1</v>
      </c>
      <c r="D19" s="35" t="s">
        <v>46</v>
      </c>
      <c r="E19" s="42" t="s">
        <v>258</v>
      </c>
      <c r="F19" s="42" t="s">
        <v>47</v>
      </c>
      <c r="G19" s="43" t="s">
        <v>45</v>
      </c>
      <c r="H19" s="202">
        <v>0</v>
      </c>
      <c r="I19" s="202">
        <v>180</v>
      </c>
      <c r="J19" s="203">
        <v>180</v>
      </c>
      <c r="K19" s="100"/>
      <c r="L19" s="38"/>
      <c r="M19" s="45">
        <f t="shared" si="1"/>
        <v>360</v>
      </c>
      <c r="N19" s="99">
        <f t="shared" si="2"/>
        <v>7</v>
      </c>
    </row>
    <row r="20" spans="2:14" ht="15.75">
      <c r="B20" s="31">
        <f t="shared" si="0"/>
        <v>8</v>
      </c>
      <c r="C20" s="153">
        <v>67</v>
      </c>
      <c r="D20" s="50" t="s">
        <v>191</v>
      </c>
      <c r="E20" s="36"/>
      <c r="F20" s="36" t="s">
        <v>192</v>
      </c>
      <c r="G20" s="43" t="s">
        <v>165</v>
      </c>
      <c r="H20" s="202">
        <v>152</v>
      </c>
      <c r="I20" s="202">
        <v>107</v>
      </c>
      <c r="J20" s="203">
        <v>98</v>
      </c>
      <c r="K20" s="100"/>
      <c r="L20" s="38"/>
      <c r="M20" s="45">
        <f t="shared" si="1"/>
        <v>357</v>
      </c>
      <c r="N20" s="99">
        <f t="shared" si="2"/>
        <v>8</v>
      </c>
    </row>
    <row r="21" spans="2:14" ht="15.75">
      <c r="B21" s="31">
        <f t="shared" si="0"/>
        <v>9</v>
      </c>
      <c r="C21" s="153">
        <v>44</v>
      </c>
      <c r="D21" s="35" t="s">
        <v>55</v>
      </c>
      <c r="E21" s="42"/>
      <c r="F21" s="42" t="s">
        <v>56</v>
      </c>
      <c r="G21" s="32" t="s">
        <v>36</v>
      </c>
      <c r="H21" s="202">
        <v>180</v>
      </c>
      <c r="I21" s="202">
        <v>57</v>
      </c>
      <c r="J21" s="203">
        <v>119</v>
      </c>
      <c r="K21" s="100"/>
      <c r="L21" s="38"/>
      <c r="M21" s="45">
        <f t="shared" si="1"/>
        <v>356</v>
      </c>
      <c r="N21" s="99">
        <f t="shared" si="2"/>
        <v>9</v>
      </c>
    </row>
    <row r="22" spans="2:14" ht="15.75">
      <c r="B22" s="31">
        <f t="shared" si="0"/>
        <v>10</v>
      </c>
      <c r="C22" s="153">
        <v>84</v>
      </c>
      <c r="D22" s="50" t="s">
        <v>195</v>
      </c>
      <c r="E22" s="36"/>
      <c r="F22" s="36" t="s">
        <v>212</v>
      </c>
      <c r="G22" s="43" t="s">
        <v>165</v>
      </c>
      <c r="H22" s="202">
        <v>180</v>
      </c>
      <c r="I22" s="202">
        <v>0</v>
      </c>
      <c r="J22" s="203">
        <v>165</v>
      </c>
      <c r="K22" s="100"/>
      <c r="L22" s="38"/>
      <c r="M22" s="45">
        <f t="shared" si="1"/>
        <v>345</v>
      </c>
      <c r="N22" s="99">
        <f t="shared" si="2"/>
        <v>10</v>
      </c>
    </row>
    <row r="23" spans="2:14" ht="15.75">
      <c r="B23" s="31">
        <f t="shared" si="0"/>
        <v>11</v>
      </c>
      <c r="C23" s="153">
        <v>23</v>
      </c>
      <c r="D23" s="50" t="s">
        <v>170</v>
      </c>
      <c r="E23" s="36"/>
      <c r="F23" s="36" t="s">
        <v>171</v>
      </c>
      <c r="G23" s="43" t="s">
        <v>165</v>
      </c>
      <c r="H23" s="202">
        <v>90</v>
      </c>
      <c r="I23" s="202">
        <v>160</v>
      </c>
      <c r="J23" s="203">
        <v>90</v>
      </c>
      <c r="K23" s="100"/>
      <c r="L23" s="38"/>
      <c r="M23" s="45">
        <f t="shared" si="1"/>
        <v>340</v>
      </c>
      <c r="N23" s="99">
        <f t="shared" si="2"/>
        <v>11</v>
      </c>
    </row>
    <row r="24" spans="2:14" ht="15.75">
      <c r="B24" s="31">
        <f t="shared" si="0"/>
        <v>12</v>
      </c>
      <c r="C24" s="153">
        <v>9</v>
      </c>
      <c r="D24" s="105" t="s">
        <v>196</v>
      </c>
      <c r="E24" s="106"/>
      <c r="F24" s="106" t="s">
        <v>213</v>
      </c>
      <c r="G24" s="32" t="s">
        <v>36</v>
      </c>
      <c r="H24" s="202">
        <v>22</v>
      </c>
      <c r="I24" s="202">
        <v>86</v>
      </c>
      <c r="J24" s="203">
        <v>180</v>
      </c>
      <c r="K24" s="100"/>
      <c r="L24" s="38"/>
      <c r="M24" s="45">
        <f t="shared" si="1"/>
        <v>288</v>
      </c>
      <c r="N24" s="99">
        <f t="shared" si="2"/>
        <v>12</v>
      </c>
    </row>
    <row r="25" spans="2:14" ht="15.75">
      <c r="B25" s="31">
        <f t="shared" si="0"/>
        <v>13</v>
      </c>
      <c r="C25" s="153">
        <v>25</v>
      </c>
      <c r="D25" s="35" t="s">
        <v>206</v>
      </c>
      <c r="E25" s="42"/>
      <c r="F25" s="42" t="s">
        <v>142</v>
      </c>
      <c r="G25" s="32" t="s">
        <v>36</v>
      </c>
      <c r="H25" s="202">
        <v>180</v>
      </c>
      <c r="I25" s="202">
        <v>0</v>
      </c>
      <c r="J25" s="203">
        <v>85</v>
      </c>
      <c r="K25" s="100"/>
      <c r="L25" s="38"/>
      <c r="M25" s="45">
        <f t="shared" si="1"/>
        <v>265</v>
      </c>
      <c r="N25" s="99">
        <f t="shared" si="2"/>
        <v>13</v>
      </c>
    </row>
    <row r="26" spans="2:14" ht="15.75">
      <c r="B26" s="31">
        <f t="shared" si="0"/>
        <v>14</v>
      </c>
      <c r="C26" s="153">
        <v>86</v>
      </c>
      <c r="D26" s="35" t="s">
        <v>200</v>
      </c>
      <c r="E26" s="42"/>
      <c r="F26" s="42" t="s">
        <v>215</v>
      </c>
      <c r="G26" s="43" t="s">
        <v>165</v>
      </c>
      <c r="H26" s="202">
        <v>180</v>
      </c>
      <c r="I26" s="202">
        <v>0</v>
      </c>
      <c r="J26" s="203">
        <v>70</v>
      </c>
      <c r="K26" s="100"/>
      <c r="L26" s="38"/>
      <c r="M26" s="45">
        <f t="shared" si="1"/>
        <v>250</v>
      </c>
      <c r="N26" s="99">
        <f t="shared" si="2"/>
        <v>14</v>
      </c>
    </row>
    <row r="27" spans="2:14" ht="15.75">
      <c r="B27" s="31">
        <f t="shared" si="0"/>
        <v>15</v>
      </c>
      <c r="C27" s="153">
        <v>59</v>
      </c>
      <c r="D27" s="35" t="s">
        <v>209</v>
      </c>
      <c r="E27" s="42"/>
      <c r="F27" s="42" t="s">
        <v>221</v>
      </c>
      <c r="G27" s="43" t="s">
        <v>165</v>
      </c>
      <c r="H27" s="202">
        <v>180</v>
      </c>
      <c r="I27" s="202">
        <v>0</v>
      </c>
      <c r="J27" s="203">
        <v>70</v>
      </c>
      <c r="K27" s="101"/>
      <c r="L27" s="102"/>
      <c r="M27" s="45">
        <f t="shared" si="1"/>
        <v>250</v>
      </c>
      <c r="N27" s="99">
        <f t="shared" si="2"/>
        <v>14</v>
      </c>
    </row>
    <row r="28" spans="2:14" ht="15.75">
      <c r="B28" s="31">
        <f t="shared" si="0"/>
        <v>16</v>
      </c>
      <c r="C28" s="153">
        <v>4</v>
      </c>
      <c r="D28" s="105" t="s">
        <v>203</v>
      </c>
      <c r="E28" s="106"/>
      <c r="F28" s="106" t="s">
        <v>146</v>
      </c>
      <c r="G28" s="32" t="s">
        <v>36</v>
      </c>
      <c r="H28" s="202">
        <v>0</v>
      </c>
      <c r="I28" s="202">
        <v>143</v>
      </c>
      <c r="J28" s="203">
        <v>95</v>
      </c>
      <c r="K28" s="100"/>
      <c r="L28" s="38"/>
      <c r="M28" s="45">
        <f t="shared" si="1"/>
        <v>238</v>
      </c>
      <c r="N28" s="99">
        <f t="shared" si="2"/>
        <v>16</v>
      </c>
    </row>
    <row r="29" spans="2:14" ht="15.75">
      <c r="B29" s="31">
        <f t="shared" si="0"/>
        <v>17</v>
      </c>
      <c r="C29" s="153">
        <v>22</v>
      </c>
      <c r="D29" s="50" t="s">
        <v>173</v>
      </c>
      <c r="E29" s="36"/>
      <c r="F29" s="36" t="s">
        <v>172</v>
      </c>
      <c r="G29" s="43" t="s">
        <v>165</v>
      </c>
      <c r="H29" s="202">
        <v>0</v>
      </c>
      <c r="I29" s="202">
        <v>180</v>
      </c>
      <c r="J29" s="203">
        <v>40</v>
      </c>
      <c r="K29" s="100"/>
      <c r="L29" s="38"/>
      <c r="M29" s="45">
        <f t="shared" si="1"/>
        <v>220</v>
      </c>
      <c r="N29" s="99">
        <f t="shared" si="2"/>
        <v>17</v>
      </c>
    </row>
    <row r="30" spans="2:14" ht="15.75">
      <c r="B30" s="31">
        <f t="shared" si="0"/>
        <v>18</v>
      </c>
      <c r="C30" s="153">
        <v>71</v>
      </c>
      <c r="D30" s="50" t="s">
        <v>185</v>
      </c>
      <c r="E30" s="36"/>
      <c r="F30" s="36" t="s">
        <v>186</v>
      </c>
      <c r="G30" s="43" t="s">
        <v>165</v>
      </c>
      <c r="H30" s="202">
        <v>55</v>
      </c>
      <c r="I30" s="202">
        <v>71</v>
      </c>
      <c r="J30" s="203">
        <v>89</v>
      </c>
      <c r="K30" s="101"/>
      <c r="L30" s="102"/>
      <c r="M30" s="45">
        <f t="shared" si="1"/>
        <v>215</v>
      </c>
      <c r="N30" s="99">
        <f t="shared" si="2"/>
        <v>18</v>
      </c>
    </row>
    <row r="31" spans="2:14" ht="15.75">
      <c r="B31" s="31">
        <f t="shared" si="0"/>
        <v>19</v>
      </c>
      <c r="C31" s="153">
        <v>8</v>
      </c>
      <c r="D31" s="35" t="s">
        <v>201</v>
      </c>
      <c r="E31" s="42"/>
      <c r="F31" s="42" t="s">
        <v>143</v>
      </c>
      <c r="G31" s="32" t="s">
        <v>36</v>
      </c>
      <c r="H31" s="202">
        <v>147</v>
      </c>
      <c r="I31" s="202">
        <v>0</v>
      </c>
      <c r="J31" s="203">
        <v>61</v>
      </c>
      <c r="K31" s="100"/>
      <c r="L31" s="38"/>
      <c r="M31" s="45">
        <f t="shared" si="1"/>
        <v>208</v>
      </c>
      <c r="N31" s="99">
        <f t="shared" si="2"/>
        <v>19</v>
      </c>
    </row>
    <row r="32" spans="2:14" ht="15.75">
      <c r="B32" s="31">
        <f t="shared" si="0"/>
        <v>20</v>
      </c>
      <c r="C32" s="153">
        <v>70</v>
      </c>
      <c r="D32" s="50" t="s">
        <v>187</v>
      </c>
      <c r="E32" s="36"/>
      <c r="F32" s="36" t="s">
        <v>188</v>
      </c>
      <c r="G32" s="43" t="s">
        <v>165</v>
      </c>
      <c r="H32" s="202">
        <v>93</v>
      </c>
      <c r="I32" s="202">
        <v>0</v>
      </c>
      <c r="J32" s="203">
        <v>101</v>
      </c>
      <c r="K32" s="100"/>
      <c r="L32" s="38"/>
      <c r="M32" s="45">
        <f t="shared" si="1"/>
        <v>194</v>
      </c>
      <c r="N32" s="99">
        <f t="shared" si="2"/>
        <v>20</v>
      </c>
    </row>
    <row r="33" spans="2:14" ht="15.75">
      <c r="B33" s="31">
        <f t="shared" si="0"/>
        <v>21</v>
      </c>
      <c r="C33" s="153">
        <v>28</v>
      </c>
      <c r="D33" s="35" t="s">
        <v>204</v>
      </c>
      <c r="E33" s="42"/>
      <c r="F33" s="42" t="s">
        <v>218</v>
      </c>
      <c r="G33" s="43" t="s">
        <v>165</v>
      </c>
      <c r="H33" s="202">
        <v>0</v>
      </c>
      <c r="I33" s="202">
        <v>180</v>
      </c>
      <c r="J33" s="203">
        <v>0</v>
      </c>
      <c r="K33" s="100"/>
      <c r="L33" s="38"/>
      <c r="M33" s="45">
        <f t="shared" si="1"/>
        <v>180</v>
      </c>
      <c r="N33" s="99">
        <f t="shared" si="2"/>
        <v>21</v>
      </c>
    </row>
    <row r="34" spans="2:14" ht="15.75">
      <c r="B34" s="31">
        <f t="shared" si="0"/>
        <v>22</v>
      </c>
      <c r="C34" s="153">
        <v>5</v>
      </c>
      <c r="D34" s="114" t="s">
        <v>199</v>
      </c>
      <c r="E34" s="42"/>
      <c r="F34" s="42" t="s">
        <v>141</v>
      </c>
      <c r="G34" s="32" t="s">
        <v>36</v>
      </c>
      <c r="H34" s="202">
        <v>0</v>
      </c>
      <c r="I34" s="202">
        <v>81</v>
      </c>
      <c r="J34" s="203">
        <v>69</v>
      </c>
      <c r="K34" s="100"/>
      <c r="L34" s="38"/>
      <c r="M34" s="45">
        <f t="shared" si="1"/>
        <v>150</v>
      </c>
      <c r="N34" s="99">
        <f t="shared" si="2"/>
        <v>22</v>
      </c>
    </row>
    <row r="35" spans="2:14" ht="15.75">
      <c r="B35" s="31">
        <f t="shared" si="0"/>
        <v>23</v>
      </c>
      <c r="C35" s="153">
        <v>3</v>
      </c>
      <c r="D35" s="50" t="s">
        <v>210</v>
      </c>
      <c r="E35" s="36" t="s">
        <v>262</v>
      </c>
      <c r="F35" s="36" t="s">
        <v>113</v>
      </c>
      <c r="G35" s="43" t="s">
        <v>45</v>
      </c>
      <c r="H35" s="202">
        <v>0</v>
      </c>
      <c r="I35" s="202">
        <v>76</v>
      </c>
      <c r="J35" s="203">
        <v>0</v>
      </c>
      <c r="K35" s="100"/>
      <c r="L35" s="38"/>
      <c r="M35" s="45">
        <f t="shared" si="1"/>
        <v>76</v>
      </c>
      <c r="N35" s="99">
        <f t="shared" si="2"/>
        <v>23</v>
      </c>
    </row>
    <row r="36" spans="2:14" ht="15.75">
      <c r="B36" s="31">
        <f t="shared" si="0"/>
        <v>24</v>
      </c>
      <c r="C36" s="153">
        <v>60</v>
      </c>
      <c r="D36" s="50" t="s">
        <v>205</v>
      </c>
      <c r="E36" s="36"/>
      <c r="F36" s="36" t="s">
        <v>219</v>
      </c>
      <c r="G36" s="43" t="s">
        <v>165</v>
      </c>
      <c r="H36" s="202">
        <v>0</v>
      </c>
      <c r="I36" s="202">
        <v>56</v>
      </c>
      <c r="J36" s="203">
        <v>0</v>
      </c>
      <c r="K36" s="100"/>
      <c r="L36" s="38"/>
      <c r="M36" s="45">
        <f t="shared" si="1"/>
        <v>56</v>
      </c>
      <c r="N36" s="99">
        <f t="shared" si="2"/>
        <v>24</v>
      </c>
    </row>
    <row r="37" spans="2:14" ht="15.75">
      <c r="B37" s="31">
        <f t="shared" si="0"/>
        <v>25</v>
      </c>
      <c r="C37" s="153">
        <v>79</v>
      </c>
      <c r="D37" s="50" t="s">
        <v>116</v>
      </c>
      <c r="E37" s="36" t="s">
        <v>261</v>
      </c>
      <c r="F37" s="36" t="s">
        <v>117</v>
      </c>
      <c r="G37" s="43" t="s">
        <v>45</v>
      </c>
      <c r="H37" s="202">
        <v>0</v>
      </c>
      <c r="I37" s="202">
        <v>0</v>
      </c>
      <c r="J37" s="203">
        <v>0</v>
      </c>
      <c r="K37" s="100"/>
      <c r="L37" s="38"/>
      <c r="M37" s="45">
        <f t="shared" si="1"/>
        <v>0</v>
      </c>
      <c r="N37" s="99">
        <f t="shared" si="2"/>
        <v>25</v>
      </c>
    </row>
    <row r="38" spans="2:14" ht="15.75">
      <c r="B38" s="31">
        <f t="shared" si="0"/>
        <v>26</v>
      </c>
      <c r="C38" s="153">
        <v>43</v>
      </c>
      <c r="D38" s="50" t="s">
        <v>57</v>
      </c>
      <c r="E38" s="36"/>
      <c r="F38" s="36" t="s">
        <v>58</v>
      </c>
      <c r="G38" s="32" t="s">
        <v>36</v>
      </c>
      <c r="H38" s="202">
        <v>0</v>
      </c>
      <c r="I38" s="202">
        <v>0</v>
      </c>
      <c r="J38" s="203">
        <v>0</v>
      </c>
      <c r="K38" s="100"/>
      <c r="L38" s="38"/>
      <c r="M38" s="45">
        <f t="shared" si="1"/>
        <v>0</v>
      </c>
      <c r="N38" s="99">
        <f t="shared" si="2"/>
        <v>25</v>
      </c>
    </row>
    <row r="39" ht="13.5" customHeight="1"/>
    <row r="40" spans="3:15" ht="13.5" customHeight="1">
      <c r="C40" s="1"/>
      <c r="I40" s="70"/>
      <c r="J40" s="71" t="s">
        <v>61</v>
      </c>
      <c r="K40" s="71"/>
      <c r="L40" s="72"/>
      <c r="M40" s="72"/>
      <c r="O40" s="1"/>
    </row>
    <row r="41" spans="1:16" ht="14.25" customHeight="1">
      <c r="A41" s="16" t="s">
        <v>151</v>
      </c>
      <c r="B41" s="16"/>
      <c r="C41" s="16"/>
      <c r="D41" s="16"/>
      <c r="E41" s="16"/>
      <c r="F41" s="16"/>
      <c r="I41" s="6"/>
      <c r="L41" s="39"/>
      <c r="M41" s="1"/>
      <c r="O41" s="1"/>
      <c r="P41" s="1"/>
    </row>
    <row r="42" spans="1:16" ht="14.25" customHeight="1">
      <c r="A42" s="73"/>
      <c r="B42" s="74"/>
      <c r="C42" s="9"/>
      <c r="D42" s="9"/>
      <c r="E42" s="9"/>
      <c r="F42" s="75"/>
      <c r="I42" s="9" t="s">
        <v>63</v>
      </c>
      <c r="K42" s="259"/>
      <c r="L42" s="259"/>
      <c r="N42" s="39"/>
      <c r="O42" s="1"/>
      <c r="P42" s="1"/>
    </row>
    <row r="43" spans="1:16" ht="14.25" customHeight="1">
      <c r="A43" s="7" t="s">
        <v>153</v>
      </c>
      <c r="B43" s="7"/>
      <c r="C43" s="7"/>
      <c r="D43" s="7"/>
      <c r="E43" s="7"/>
      <c r="F43" s="7"/>
      <c r="J43" s="6"/>
      <c r="N43" s="39"/>
      <c r="O43" s="1"/>
      <c r="P43" s="1"/>
    </row>
    <row r="44" spans="1:16" ht="14.25" customHeight="1">
      <c r="A44" s="77"/>
      <c r="B44" s="78"/>
      <c r="C44" s="79"/>
      <c r="D44" s="79"/>
      <c r="E44" s="79"/>
      <c r="F44" s="80"/>
      <c r="I44" s="9" t="s">
        <v>62</v>
      </c>
      <c r="J44" s="9"/>
      <c r="K44" s="9"/>
      <c r="L44" s="9"/>
      <c r="M44" s="9"/>
      <c r="O44" s="1"/>
      <c r="P44" s="1"/>
    </row>
    <row r="45" spans="1:16" ht="14.25" customHeight="1">
      <c r="A45" s="16" t="s">
        <v>155</v>
      </c>
      <c r="B45" s="16"/>
      <c r="C45" s="16"/>
      <c r="D45" s="16"/>
      <c r="E45" s="16"/>
      <c r="F45" s="16"/>
      <c r="I45" s="75"/>
      <c r="J45" s="6"/>
      <c r="N45" s="39"/>
      <c r="O45" s="1"/>
      <c r="P45" s="1"/>
    </row>
    <row r="46" spans="3:16" ht="14.25" customHeight="1">
      <c r="C46" s="81"/>
      <c r="D46" s="82"/>
      <c r="E46" s="82"/>
      <c r="F46" s="6"/>
      <c r="G46" s="6"/>
      <c r="H46" s="83"/>
      <c r="I46" s="7" t="s">
        <v>269</v>
      </c>
      <c r="J46" s="7"/>
      <c r="K46" s="7"/>
      <c r="L46" s="7"/>
      <c r="M46" s="7"/>
      <c r="N46" s="39"/>
      <c r="O46" s="1"/>
      <c r="P46" s="1"/>
    </row>
    <row r="48" spans="1:12" ht="15.75">
      <c r="A48" s="77"/>
      <c r="B48" s="78"/>
      <c r="C48" s="79"/>
      <c r="D48" s="79"/>
      <c r="E48" s="80"/>
      <c r="I48" s="6"/>
      <c r="L48" s="39"/>
    </row>
    <row r="50" spans="3:12" ht="15.75">
      <c r="C50" s="81"/>
      <c r="D50" s="82"/>
      <c r="E50" s="6"/>
      <c r="F50" s="6"/>
      <c r="G50" s="83"/>
      <c r="H50" s="75"/>
      <c r="I50" s="6"/>
      <c r="L50" s="39"/>
    </row>
  </sheetData>
  <sheetProtection/>
  <mergeCells count="22">
    <mergeCell ref="K1:M1"/>
    <mergeCell ref="D2:J2"/>
    <mergeCell ref="K2:M2"/>
    <mergeCell ref="D3:J3"/>
    <mergeCell ref="D4:J4"/>
    <mergeCell ref="K4:M4"/>
    <mergeCell ref="B11:B12"/>
    <mergeCell ref="C11:C12"/>
    <mergeCell ref="D11:D12"/>
    <mergeCell ref="E11:E12"/>
    <mergeCell ref="F11:F12"/>
    <mergeCell ref="D1:J1"/>
    <mergeCell ref="G11:G12"/>
    <mergeCell ref="H11:J11"/>
    <mergeCell ref="K11:L11"/>
    <mergeCell ref="M11:M12"/>
    <mergeCell ref="N11:N12"/>
    <mergeCell ref="K5:N5"/>
    <mergeCell ref="D6:J6"/>
    <mergeCell ref="K6:N6"/>
    <mergeCell ref="D7:J7"/>
    <mergeCell ref="B9:N9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L29"/>
  <sheetViews>
    <sheetView zoomScaleSheetLayoutView="90" zoomScalePageLayoutView="0" workbookViewId="0" topLeftCell="A1">
      <selection activeCell="C2" sqref="C2"/>
    </sheetView>
  </sheetViews>
  <sheetFormatPr defaultColWidth="9.140625" defaultRowHeight="12.75"/>
  <cols>
    <col min="4" max="4" width="25.7109375" style="0" customWidth="1"/>
  </cols>
  <sheetData>
    <row r="1" s="1" customFormat="1" ht="12.75"/>
    <row r="2" s="1" customFormat="1" ht="20.25">
      <c r="B2" s="8" t="s">
        <v>4</v>
      </c>
    </row>
    <row r="3" s="1" customFormat="1" ht="12.75"/>
    <row r="4" spans="2:7" s="1" customFormat="1" ht="15.75">
      <c r="B4" s="267" t="s">
        <v>10</v>
      </c>
      <c r="C4" s="268"/>
      <c r="D4" s="268"/>
      <c r="E4" s="9" t="s">
        <v>268</v>
      </c>
      <c r="G4" s="6" t="s">
        <v>6</v>
      </c>
    </row>
    <row r="5" spans="2:12" s="1" customFormat="1" ht="15.75">
      <c r="B5" s="9" t="s">
        <v>7</v>
      </c>
      <c r="E5" s="9" t="s">
        <v>8</v>
      </c>
      <c r="G5" s="6" t="s">
        <v>9</v>
      </c>
      <c r="K5" s="6"/>
      <c r="L5" s="6"/>
    </row>
    <row r="6" spans="2:7" s="1" customFormat="1" ht="15.75">
      <c r="B6" s="9" t="s">
        <v>265</v>
      </c>
      <c r="E6" s="9" t="s">
        <v>264</v>
      </c>
      <c r="G6" s="6" t="s">
        <v>9</v>
      </c>
    </row>
    <row r="7" spans="2:7" s="1" customFormat="1" ht="15.75">
      <c r="B7" s="9" t="s">
        <v>266</v>
      </c>
      <c r="E7" s="9" t="s">
        <v>267</v>
      </c>
      <c r="G7" s="6" t="s">
        <v>9</v>
      </c>
    </row>
    <row r="8" spans="2:7" s="1" customFormat="1" ht="15.75">
      <c r="B8" s="9"/>
      <c r="E8" s="9"/>
      <c r="G8" s="6"/>
    </row>
    <row r="9" s="1" customFormat="1" ht="20.25">
      <c r="B9" s="8" t="s">
        <v>12</v>
      </c>
    </row>
    <row r="10" s="1" customFormat="1" ht="12.75"/>
    <row r="11" spans="2:5" s="1" customFormat="1" ht="15.75">
      <c r="B11" s="9" t="s">
        <v>101</v>
      </c>
      <c r="E11" s="9" t="s">
        <v>11</v>
      </c>
    </row>
    <row r="12" s="1" customFormat="1" ht="12.75"/>
    <row r="13" spans="2:11" s="1" customFormat="1" ht="20.25">
      <c r="B13" s="8" t="s">
        <v>13</v>
      </c>
      <c r="I13" s="6"/>
      <c r="J13" s="6"/>
      <c r="K13" s="6"/>
    </row>
    <row r="14" spans="9:11" s="1" customFormat="1" ht="15.75">
      <c r="I14" s="6"/>
      <c r="J14" s="6"/>
      <c r="K14" s="6"/>
    </row>
    <row r="15" spans="2:11" s="1" customFormat="1" ht="15.75">
      <c r="B15" s="9" t="s">
        <v>102</v>
      </c>
      <c r="C15" s="6"/>
      <c r="D15" s="6"/>
      <c r="E15" s="9" t="s">
        <v>5</v>
      </c>
      <c r="G15" s="9" t="s">
        <v>14</v>
      </c>
      <c r="J15" s="6"/>
      <c r="K15" s="6"/>
    </row>
    <row r="16" spans="2:11" s="1" customFormat="1" ht="15.75">
      <c r="B16" s="9" t="s">
        <v>103</v>
      </c>
      <c r="C16" s="6"/>
      <c r="D16" s="6"/>
      <c r="E16" s="9" t="s">
        <v>5</v>
      </c>
      <c r="G16" s="9" t="s">
        <v>15</v>
      </c>
      <c r="J16" s="6"/>
      <c r="K16" s="6"/>
    </row>
    <row r="17" spans="2:11" s="1" customFormat="1" ht="15.75">
      <c r="B17" s="9" t="s">
        <v>16</v>
      </c>
      <c r="E17" s="9" t="s">
        <v>17</v>
      </c>
      <c r="G17" s="9" t="s">
        <v>15</v>
      </c>
      <c r="J17" s="6"/>
      <c r="K17" s="6"/>
    </row>
    <row r="18" spans="2:11" s="1" customFormat="1" ht="15.75"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2:11" s="1" customFormat="1" ht="20.25">
      <c r="B19" s="8" t="s">
        <v>18</v>
      </c>
      <c r="I19" s="6"/>
      <c r="J19" s="6"/>
      <c r="K19" s="6"/>
    </row>
    <row r="20" spans="2:11" s="1" customFormat="1" ht="15.75"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2:11" s="1" customFormat="1" ht="15.75">
      <c r="B21" s="9" t="s">
        <v>105</v>
      </c>
      <c r="C21" s="6"/>
      <c r="D21" s="6"/>
      <c r="E21" s="9" t="s">
        <v>8</v>
      </c>
      <c r="I21" s="6"/>
      <c r="J21" s="6"/>
      <c r="K21" s="6"/>
    </row>
    <row r="22" spans="2:11" s="1" customFormat="1" ht="15.75">
      <c r="B22" s="6"/>
      <c r="C22" s="6"/>
      <c r="D22" s="6"/>
      <c r="E22" s="6"/>
      <c r="F22" s="6"/>
      <c r="G22" s="6"/>
      <c r="H22" s="9"/>
      <c r="I22" s="6"/>
      <c r="J22" s="6"/>
      <c r="K22" s="6"/>
    </row>
    <row r="23" s="1" customFormat="1" ht="20.25">
      <c r="B23" s="8" t="s">
        <v>19</v>
      </c>
    </row>
    <row r="24" s="1" customFormat="1" ht="12.75"/>
    <row r="25" spans="2:5" s="1" customFormat="1" ht="15.75">
      <c r="B25" s="9" t="s">
        <v>106</v>
      </c>
      <c r="E25" s="9" t="s">
        <v>8</v>
      </c>
    </row>
    <row r="26" spans="2:11" s="1" customFormat="1" ht="15.75"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2:11" s="1" customFormat="1" ht="20.25">
      <c r="B27" s="8" t="s">
        <v>20</v>
      </c>
      <c r="C27" s="6"/>
      <c r="D27" s="6"/>
      <c r="I27" s="6"/>
      <c r="J27" s="6"/>
      <c r="K27" s="6"/>
    </row>
    <row r="28" spans="2:11" s="1" customFormat="1" ht="15.75"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2:11" s="1" customFormat="1" ht="15.75">
      <c r="B29" s="9" t="s">
        <v>104</v>
      </c>
      <c r="C29" s="6"/>
      <c r="D29" s="6"/>
      <c r="E29" s="9" t="s">
        <v>5</v>
      </c>
      <c r="F29" s="6"/>
      <c r="G29" s="6"/>
      <c r="H29" s="6"/>
      <c r="I29" s="6"/>
      <c r="J29" s="6"/>
      <c r="K29" s="6"/>
    </row>
  </sheetData>
  <sheetProtection/>
  <mergeCells count="1"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Q84"/>
  <sheetViews>
    <sheetView zoomScaleSheetLayoutView="100" zoomScalePageLayoutView="0" workbookViewId="0" topLeftCell="A1">
      <selection activeCell="B6" sqref="B6:M6"/>
    </sheetView>
  </sheetViews>
  <sheetFormatPr defaultColWidth="9.140625" defaultRowHeight="12.75"/>
  <cols>
    <col min="1" max="1" width="4.00390625" style="1" customWidth="1"/>
    <col min="2" max="2" width="4.8515625" style="1" customWidth="1"/>
    <col min="3" max="3" width="4.8515625" style="69" customWidth="1"/>
    <col min="4" max="4" width="29.7109375" style="1" customWidth="1"/>
    <col min="5" max="5" width="7.421875" style="148" customWidth="1"/>
    <col min="6" max="6" width="9.28125" style="1" customWidth="1"/>
    <col min="7" max="7" width="10.28125" style="1" customWidth="1"/>
    <col min="8" max="12" width="5.7109375" style="1" customWidth="1"/>
    <col min="13" max="13" width="7.421875" style="1" customWidth="1"/>
    <col min="14" max="14" width="7.140625" style="1" customWidth="1"/>
    <col min="15" max="15" width="2.421875" style="1" customWidth="1"/>
    <col min="16" max="16" width="3.28125" style="1" customWidth="1"/>
    <col min="17" max="17" width="4.28125" style="1" customWidth="1"/>
  </cols>
  <sheetData>
    <row r="1" spans="1:17" ht="18.75">
      <c r="A1" s="10"/>
      <c r="B1" s="269" t="s">
        <v>21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88"/>
      <c r="O1" s="88"/>
      <c r="P1" s="11"/>
      <c r="Q1" s="12"/>
    </row>
    <row r="2" spans="1:16" ht="18.75">
      <c r="A2" s="10"/>
      <c r="B2" s="285" t="s">
        <v>226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89"/>
      <c r="O2" s="89"/>
      <c r="P2" s="13"/>
    </row>
    <row r="3" spans="1:17" ht="22.5">
      <c r="A3" s="10"/>
      <c r="B3" s="284" t="s">
        <v>107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90"/>
      <c r="O3" s="90"/>
      <c r="P3" s="14"/>
      <c r="Q3" s="12"/>
    </row>
    <row r="4" spans="1:17" ht="18.75">
      <c r="A4" s="10"/>
      <c r="B4" s="283" t="s">
        <v>108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16"/>
      <c r="O4" s="16"/>
      <c r="P4" s="15"/>
      <c r="Q4" s="12"/>
    </row>
    <row r="5" spans="1:17" ht="18.75">
      <c r="A5" s="10"/>
      <c r="B5" s="16"/>
      <c r="C5" s="75"/>
      <c r="D5" s="16"/>
      <c r="E5" s="145"/>
      <c r="F5" s="16"/>
      <c r="G5" s="16"/>
      <c r="H5" s="16"/>
      <c r="I5" s="16"/>
      <c r="J5" s="16"/>
      <c r="K5" s="16"/>
      <c r="L5" s="16"/>
      <c r="M5" s="10"/>
      <c r="N5" s="16"/>
      <c r="O5" s="16"/>
      <c r="P5" s="15"/>
      <c r="Q5" s="12"/>
    </row>
    <row r="6" spans="1:17" ht="25.5">
      <c r="A6" s="10"/>
      <c r="B6" s="266" t="s">
        <v>22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144"/>
      <c r="O6" s="144"/>
      <c r="P6" s="15"/>
      <c r="Q6" s="12"/>
    </row>
    <row r="7" spans="1:17" ht="26.25" thickBot="1">
      <c r="A7" s="10"/>
      <c r="B7" s="10"/>
      <c r="C7" s="92"/>
      <c r="D7" s="18"/>
      <c r="E7" s="146"/>
      <c r="F7" s="19"/>
      <c r="G7" s="19"/>
      <c r="H7" s="19"/>
      <c r="I7" s="19"/>
      <c r="J7" s="20"/>
      <c r="K7" s="21"/>
      <c r="L7" s="21"/>
      <c r="M7" s="21"/>
      <c r="N7" s="21"/>
      <c r="O7" s="21"/>
      <c r="P7" s="11"/>
      <c r="Q7" s="12"/>
    </row>
    <row r="8" spans="2:17" ht="13.5" customHeight="1">
      <c r="B8" s="275" t="s">
        <v>23</v>
      </c>
      <c r="C8" s="286" t="s">
        <v>24</v>
      </c>
      <c r="D8" s="277" t="s">
        <v>25</v>
      </c>
      <c r="E8" s="279" t="s">
        <v>158</v>
      </c>
      <c r="F8" s="281" t="s">
        <v>26</v>
      </c>
      <c r="G8" s="279" t="s">
        <v>27</v>
      </c>
      <c r="H8" s="270" t="s">
        <v>28</v>
      </c>
      <c r="I8" s="271"/>
      <c r="J8" s="271"/>
      <c r="K8" s="271"/>
      <c r="L8" s="272"/>
      <c r="M8" s="273" t="s">
        <v>29</v>
      </c>
      <c r="Q8"/>
    </row>
    <row r="9" spans="2:17" ht="13.5" thickBot="1">
      <c r="B9" s="276"/>
      <c r="C9" s="287"/>
      <c r="D9" s="278"/>
      <c r="E9" s="280"/>
      <c r="F9" s="282"/>
      <c r="G9" s="280"/>
      <c r="H9" s="22" t="s">
        <v>30</v>
      </c>
      <c r="I9" s="22" t="s">
        <v>31</v>
      </c>
      <c r="J9" s="22" t="s">
        <v>32</v>
      </c>
      <c r="K9" s="22" t="s">
        <v>33</v>
      </c>
      <c r="L9" s="23" t="s">
        <v>34</v>
      </c>
      <c r="M9" s="274"/>
      <c r="Q9"/>
    </row>
    <row r="10" spans="2:17" ht="15.75">
      <c r="B10" s="24">
        <f aca="true" t="shared" si="0" ref="B10:B73">B9+1</f>
        <v>1</v>
      </c>
      <c r="C10" s="241">
        <v>38</v>
      </c>
      <c r="D10" s="240" t="s">
        <v>131</v>
      </c>
      <c r="E10" s="156"/>
      <c r="F10" s="156" t="s">
        <v>132</v>
      </c>
      <c r="G10" s="154" t="s">
        <v>36</v>
      </c>
      <c r="H10" s="28">
        <v>116</v>
      </c>
      <c r="I10" s="29">
        <v>65</v>
      </c>
      <c r="J10" s="29">
        <v>113</v>
      </c>
      <c r="K10" s="29"/>
      <c r="L10" s="30">
        <v>87</v>
      </c>
      <c r="M10" s="87">
        <f aca="true" t="shared" si="1" ref="M10:M41">SUM(H10:L10)</f>
        <v>381</v>
      </c>
      <c r="Q10"/>
    </row>
    <row r="11" spans="2:17" ht="15.75">
      <c r="B11" s="31">
        <f t="shared" si="0"/>
        <v>2</v>
      </c>
      <c r="C11" s="135">
        <v>16</v>
      </c>
      <c r="D11" s="35" t="s">
        <v>41</v>
      </c>
      <c r="E11" s="42"/>
      <c r="F11" s="42" t="s">
        <v>42</v>
      </c>
      <c r="G11" s="43" t="s">
        <v>36</v>
      </c>
      <c r="H11" s="37">
        <v>77</v>
      </c>
      <c r="I11" s="37">
        <v>103</v>
      </c>
      <c r="J11" s="37"/>
      <c r="K11" s="37">
        <v>57</v>
      </c>
      <c r="L11" s="38">
        <v>113</v>
      </c>
      <c r="M11" s="45">
        <f t="shared" si="1"/>
        <v>350</v>
      </c>
      <c r="Q11"/>
    </row>
    <row r="12" spans="2:17" ht="15.75">
      <c r="B12" s="31">
        <f t="shared" si="0"/>
        <v>3</v>
      </c>
      <c r="C12" s="135">
        <v>40</v>
      </c>
      <c r="D12" s="50" t="s">
        <v>35</v>
      </c>
      <c r="E12" s="36"/>
      <c r="F12" s="36" t="s">
        <v>128</v>
      </c>
      <c r="G12" s="32" t="s">
        <v>36</v>
      </c>
      <c r="H12" s="49">
        <v>113</v>
      </c>
      <c r="I12" s="33">
        <v>86</v>
      </c>
      <c r="J12" s="33"/>
      <c r="K12" s="33">
        <v>110</v>
      </c>
      <c r="L12" s="34">
        <v>33</v>
      </c>
      <c r="M12" s="45">
        <f t="shared" si="1"/>
        <v>342</v>
      </c>
      <c r="Q12"/>
    </row>
    <row r="13" spans="1:17" ht="15.75">
      <c r="A13" s="39"/>
      <c r="B13" s="31">
        <f t="shared" si="0"/>
        <v>4</v>
      </c>
      <c r="C13" s="135">
        <v>23</v>
      </c>
      <c r="D13" s="50" t="s">
        <v>170</v>
      </c>
      <c r="E13" s="36"/>
      <c r="F13" s="36" t="s">
        <v>171</v>
      </c>
      <c r="G13" s="43" t="s">
        <v>165</v>
      </c>
      <c r="H13" s="37">
        <v>94</v>
      </c>
      <c r="I13" s="37">
        <v>62</v>
      </c>
      <c r="J13" s="37">
        <v>79</v>
      </c>
      <c r="K13" s="37"/>
      <c r="L13" s="38">
        <v>66</v>
      </c>
      <c r="M13" s="45">
        <f t="shared" si="1"/>
        <v>301</v>
      </c>
      <c r="Q13"/>
    </row>
    <row r="14" spans="1:17" ht="15.75">
      <c r="A14" s="39"/>
      <c r="B14" s="31">
        <f t="shared" si="0"/>
        <v>5</v>
      </c>
      <c r="C14" s="135">
        <v>14</v>
      </c>
      <c r="D14" s="35" t="s">
        <v>124</v>
      </c>
      <c r="E14" s="42"/>
      <c r="F14" s="42" t="s">
        <v>125</v>
      </c>
      <c r="G14" s="32" t="s">
        <v>39</v>
      </c>
      <c r="H14" s="52">
        <v>72</v>
      </c>
      <c r="I14" s="52">
        <v>67</v>
      </c>
      <c r="J14" s="52">
        <v>107</v>
      </c>
      <c r="K14" s="52"/>
      <c r="L14" s="54">
        <v>54</v>
      </c>
      <c r="M14" s="45">
        <f t="shared" si="1"/>
        <v>300</v>
      </c>
      <c r="Q14"/>
    </row>
    <row r="15" spans="1:17" ht="15.75">
      <c r="A15" s="39"/>
      <c r="B15" s="31">
        <f t="shared" si="0"/>
        <v>6</v>
      </c>
      <c r="C15" s="135">
        <v>73</v>
      </c>
      <c r="D15" s="50" t="s">
        <v>194</v>
      </c>
      <c r="E15" s="36" t="s">
        <v>255</v>
      </c>
      <c r="F15" s="36" t="s">
        <v>211</v>
      </c>
      <c r="G15" s="43" t="s">
        <v>222</v>
      </c>
      <c r="H15" s="37">
        <v>110</v>
      </c>
      <c r="I15" s="37">
        <v>83</v>
      </c>
      <c r="J15" s="37"/>
      <c r="K15" s="37"/>
      <c r="L15" s="44">
        <v>103</v>
      </c>
      <c r="M15" s="45">
        <f t="shared" si="1"/>
        <v>296</v>
      </c>
      <c r="Q15"/>
    </row>
    <row r="16" spans="1:17" ht="15.75">
      <c r="A16" s="39"/>
      <c r="B16" s="31">
        <f t="shared" si="0"/>
        <v>7</v>
      </c>
      <c r="C16" s="135">
        <v>9</v>
      </c>
      <c r="D16" s="105" t="s">
        <v>196</v>
      </c>
      <c r="E16" s="106"/>
      <c r="F16" s="106" t="s">
        <v>213</v>
      </c>
      <c r="G16" s="32" t="s">
        <v>36</v>
      </c>
      <c r="H16" s="51">
        <v>95</v>
      </c>
      <c r="I16" s="51">
        <v>71</v>
      </c>
      <c r="J16" s="51">
        <v>72</v>
      </c>
      <c r="K16" s="51"/>
      <c r="L16" s="85">
        <v>55</v>
      </c>
      <c r="M16" s="45">
        <f t="shared" si="1"/>
        <v>293</v>
      </c>
      <c r="Q16"/>
    </row>
    <row r="17" spans="1:17" ht="15.75">
      <c r="A17" s="39"/>
      <c r="B17" s="31">
        <f t="shared" si="0"/>
        <v>8</v>
      </c>
      <c r="C17" s="135">
        <v>84</v>
      </c>
      <c r="D17" s="50" t="s">
        <v>195</v>
      </c>
      <c r="E17" s="36"/>
      <c r="F17" s="36" t="s">
        <v>212</v>
      </c>
      <c r="G17" s="43" t="s">
        <v>165</v>
      </c>
      <c r="H17" s="37">
        <v>109</v>
      </c>
      <c r="I17" s="37">
        <v>45</v>
      </c>
      <c r="J17" s="37">
        <v>63</v>
      </c>
      <c r="K17" s="37"/>
      <c r="L17" s="44">
        <v>67</v>
      </c>
      <c r="M17" s="45">
        <f t="shared" si="1"/>
        <v>284</v>
      </c>
      <c r="Q17"/>
    </row>
    <row r="18" spans="1:17" ht="15.75">
      <c r="A18" s="39"/>
      <c r="B18" s="31">
        <f t="shared" si="0"/>
        <v>9</v>
      </c>
      <c r="C18" s="135">
        <v>64</v>
      </c>
      <c r="D18" s="141" t="s">
        <v>183</v>
      </c>
      <c r="E18" s="36"/>
      <c r="F18" s="36" t="s">
        <v>184</v>
      </c>
      <c r="G18" s="43" t="s">
        <v>165</v>
      </c>
      <c r="H18" s="37">
        <v>89</v>
      </c>
      <c r="I18" s="37">
        <v>93</v>
      </c>
      <c r="J18" s="37"/>
      <c r="K18" s="37">
        <v>8</v>
      </c>
      <c r="L18" s="44">
        <v>88</v>
      </c>
      <c r="M18" s="45">
        <f t="shared" si="1"/>
        <v>278</v>
      </c>
      <c r="Q18"/>
    </row>
    <row r="19" spans="1:17" ht="15.75">
      <c r="A19" s="39"/>
      <c r="B19" s="31">
        <f t="shared" si="0"/>
        <v>10</v>
      </c>
      <c r="C19" s="135">
        <v>72</v>
      </c>
      <c r="D19" s="35" t="s">
        <v>197</v>
      </c>
      <c r="E19" s="42" t="s">
        <v>256</v>
      </c>
      <c r="F19" s="42" t="s">
        <v>257</v>
      </c>
      <c r="G19" s="43" t="s">
        <v>222</v>
      </c>
      <c r="H19" s="37">
        <v>85</v>
      </c>
      <c r="I19" s="37">
        <v>107</v>
      </c>
      <c r="J19" s="37"/>
      <c r="K19" s="37"/>
      <c r="L19" s="44">
        <v>82</v>
      </c>
      <c r="M19" s="45">
        <f t="shared" si="1"/>
        <v>274</v>
      </c>
      <c r="Q19"/>
    </row>
    <row r="20" spans="1:17" ht="15.75">
      <c r="A20" s="39"/>
      <c r="B20" s="31">
        <f t="shared" si="0"/>
        <v>11</v>
      </c>
      <c r="C20" s="135">
        <v>22</v>
      </c>
      <c r="D20" s="50" t="s">
        <v>173</v>
      </c>
      <c r="E20" s="36"/>
      <c r="F20" s="36" t="s">
        <v>172</v>
      </c>
      <c r="G20" s="43" t="s">
        <v>165</v>
      </c>
      <c r="H20" s="37">
        <v>94</v>
      </c>
      <c r="I20" s="37">
        <v>48</v>
      </c>
      <c r="J20" s="37">
        <v>64</v>
      </c>
      <c r="K20" s="37"/>
      <c r="L20" s="44">
        <v>41</v>
      </c>
      <c r="M20" s="45">
        <f t="shared" si="1"/>
        <v>247</v>
      </c>
      <c r="Q20"/>
    </row>
    <row r="21" spans="1:17" ht="15.75">
      <c r="A21" s="39"/>
      <c r="B21" s="31">
        <f t="shared" si="0"/>
        <v>12</v>
      </c>
      <c r="C21" s="135">
        <v>82</v>
      </c>
      <c r="D21" s="50" t="s">
        <v>198</v>
      </c>
      <c r="E21" s="36"/>
      <c r="F21" s="36" t="s">
        <v>214</v>
      </c>
      <c r="G21" s="43" t="s">
        <v>165</v>
      </c>
      <c r="H21" s="37">
        <v>69</v>
      </c>
      <c r="I21" s="37">
        <v>71</v>
      </c>
      <c r="J21" s="37"/>
      <c r="K21" s="37"/>
      <c r="L21" s="44">
        <v>105</v>
      </c>
      <c r="M21" s="45">
        <f t="shared" si="1"/>
        <v>245</v>
      </c>
      <c r="Q21"/>
    </row>
    <row r="22" spans="1:17" ht="15.75">
      <c r="A22" s="39"/>
      <c r="B22" s="31">
        <f t="shared" si="0"/>
        <v>13</v>
      </c>
      <c r="C22" s="135">
        <v>12</v>
      </c>
      <c r="D22" s="50" t="s">
        <v>126</v>
      </c>
      <c r="E22" s="36"/>
      <c r="F22" s="36" t="s">
        <v>127</v>
      </c>
      <c r="G22" s="32" t="s">
        <v>39</v>
      </c>
      <c r="H22" s="52">
        <v>15</v>
      </c>
      <c r="I22" s="52">
        <v>75</v>
      </c>
      <c r="J22" s="52">
        <v>91</v>
      </c>
      <c r="K22" s="52"/>
      <c r="L22" s="54">
        <v>61</v>
      </c>
      <c r="M22" s="45">
        <f t="shared" si="1"/>
        <v>242</v>
      </c>
      <c r="Q22"/>
    </row>
    <row r="23" spans="1:17" ht="15.75">
      <c r="A23" s="39"/>
      <c r="B23" s="31">
        <f t="shared" si="0"/>
        <v>14</v>
      </c>
      <c r="C23" s="135">
        <v>68</v>
      </c>
      <c r="D23" s="53" t="s">
        <v>189</v>
      </c>
      <c r="E23" s="36"/>
      <c r="F23" s="36" t="s">
        <v>190</v>
      </c>
      <c r="G23" s="43" t="s">
        <v>165</v>
      </c>
      <c r="H23" s="97">
        <v>83</v>
      </c>
      <c r="I23" s="97">
        <v>78</v>
      </c>
      <c r="J23" s="97"/>
      <c r="K23" s="97"/>
      <c r="L23" s="109">
        <v>78</v>
      </c>
      <c r="M23" s="45">
        <f t="shared" si="1"/>
        <v>239</v>
      </c>
      <c r="Q23"/>
    </row>
    <row r="24" spans="1:17" ht="15.75">
      <c r="A24" s="39"/>
      <c r="B24" s="31">
        <f t="shared" si="0"/>
        <v>15</v>
      </c>
      <c r="C24" s="135">
        <v>5</v>
      </c>
      <c r="D24" s="114" t="s">
        <v>199</v>
      </c>
      <c r="E24" s="42"/>
      <c r="F24" s="42" t="s">
        <v>141</v>
      </c>
      <c r="G24" s="32" t="s">
        <v>36</v>
      </c>
      <c r="H24" s="52">
        <v>67</v>
      </c>
      <c r="I24" s="52">
        <v>71</v>
      </c>
      <c r="J24" s="52">
        <v>70</v>
      </c>
      <c r="K24" s="52"/>
      <c r="L24" s="54">
        <v>28</v>
      </c>
      <c r="M24" s="45">
        <f t="shared" si="1"/>
        <v>236</v>
      </c>
      <c r="Q24"/>
    </row>
    <row r="25" spans="1:17" ht="15.75">
      <c r="A25" s="39"/>
      <c r="B25" s="31">
        <f t="shared" si="0"/>
        <v>16</v>
      </c>
      <c r="C25" s="135">
        <v>86</v>
      </c>
      <c r="D25" s="35" t="s">
        <v>200</v>
      </c>
      <c r="E25" s="42"/>
      <c r="F25" s="42" t="s">
        <v>215</v>
      </c>
      <c r="G25" s="43" t="s">
        <v>165</v>
      </c>
      <c r="H25" s="37">
        <v>67</v>
      </c>
      <c r="I25" s="37">
        <v>64</v>
      </c>
      <c r="J25" s="37">
        <v>57</v>
      </c>
      <c r="K25" s="37"/>
      <c r="L25" s="44">
        <v>48</v>
      </c>
      <c r="M25" s="45">
        <f t="shared" si="1"/>
        <v>236</v>
      </c>
      <c r="Q25"/>
    </row>
    <row r="26" spans="1:17" ht="15.75">
      <c r="A26" s="39"/>
      <c r="B26" s="31">
        <f t="shared" si="0"/>
        <v>17</v>
      </c>
      <c r="C26" s="135">
        <v>4</v>
      </c>
      <c r="D26" s="105" t="s">
        <v>203</v>
      </c>
      <c r="E26" s="106"/>
      <c r="F26" s="106" t="s">
        <v>146</v>
      </c>
      <c r="G26" s="32" t="s">
        <v>36</v>
      </c>
      <c r="H26" s="52">
        <v>41</v>
      </c>
      <c r="I26" s="52">
        <v>72</v>
      </c>
      <c r="J26" s="52">
        <v>71</v>
      </c>
      <c r="K26" s="52" t="s">
        <v>224</v>
      </c>
      <c r="L26" s="54">
        <v>45</v>
      </c>
      <c r="M26" s="45">
        <f t="shared" si="1"/>
        <v>229</v>
      </c>
      <c r="Q26"/>
    </row>
    <row r="27" spans="1:17" ht="15.75">
      <c r="A27" s="39"/>
      <c r="B27" s="31">
        <f t="shared" si="0"/>
        <v>18</v>
      </c>
      <c r="C27" s="135">
        <v>31</v>
      </c>
      <c r="D27" s="50" t="s">
        <v>202</v>
      </c>
      <c r="E27" s="36"/>
      <c r="F27" s="36" t="s">
        <v>217</v>
      </c>
      <c r="G27" s="43" t="s">
        <v>36</v>
      </c>
      <c r="H27" s="37">
        <v>42</v>
      </c>
      <c r="I27" s="37">
        <v>73</v>
      </c>
      <c r="J27" s="37"/>
      <c r="K27" s="37"/>
      <c r="L27" s="44">
        <v>110</v>
      </c>
      <c r="M27" s="45">
        <f t="shared" si="1"/>
        <v>225</v>
      </c>
      <c r="Q27"/>
    </row>
    <row r="28" spans="1:17" ht="15.75">
      <c r="A28" s="39"/>
      <c r="B28" s="31">
        <f t="shared" si="0"/>
        <v>19</v>
      </c>
      <c r="C28" s="135">
        <v>75</v>
      </c>
      <c r="D28" s="143" t="s">
        <v>43</v>
      </c>
      <c r="E28" s="36"/>
      <c r="F28" s="36" t="s">
        <v>44</v>
      </c>
      <c r="G28" s="135" t="s">
        <v>36</v>
      </c>
      <c r="H28" s="37">
        <v>96</v>
      </c>
      <c r="I28" s="37">
        <v>69</v>
      </c>
      <c r="J28" s="37"/>
      <c r="K28" s="37">
        <v>0</v>
      </c>
      <c r="L28" s="44">
        <v>59</v>
      </c>
      <c r="M28" s="45">
        <f t="shared" si="1"/>
        <v>224</v>
      </c>
      <c r="Q28"/>
    </row>
    <row r="29" spans="1:17" ht="15.75">
      <c r="A29" s="39"/>
      <c r="B29" s="31">
        <f t="shared" si="0"/>
        <v>20</v>
      </c>
      <c r="C29" s="135">
        <v>1</v>
      </c>
      <c r="D29" s="35" t="s">
        <v>46</v>
      </c>
      <c r="E29" s="42" t="s">
        <v>258</v>
      </c>
      <c r="F29" s="42" t="s">
        <v>47</v>
      </c>
      <c r="G29" s="43" t="s">
        <v>45</v>
      </c>
      <c r="H29" s="51">
        <v>86</v>
      </c>
      <c r="I29" s="51">
        <v>0</v>
      </c>
      <c r="J29" s="51"/>
      <c r="K29" s="51">
        <v>67</v>
      </c>
      <c r="L29" s="85">
        <v>71</v>
      </c>
      <c r="M29" s="45">
        <f t="shared" si="1"/>
        <v>224</v>
      </c>
      <c r="Q29"/>
    </row>
    <row r="30" spans="2:17" ht="15.75">
      <c r="B30" s="31">
        <f t="shared" si="0"/>
        <v>21</v>
      </c>
      <c r="C30" s="135">
        <v>6</v>
      </c>
      <c r="D30" s="35" t="s">
        <v>37</v>
      </c>
      <c r="E30" s="42"/>
      <c r="F30" s="42" t="s">
        <v>38</v>
      </c>
      <c r="G30" s="32" t="s">
        <v>36</v>
      </c>
      <c r="H30" s="52">
        <v>70</v>
      </c>
      <c r="I30" s="52">
        <v>90</v>
      </c>
      <c r="J30" s="52"/>
      <c r="K30" s="52"/>
      <c r="L30" s="54">
        <v>58</v>
      </c>
      <c r="M30" s="45">
        <f t="shared" si="1"/>
        <v>218</v>
      </c>
      <c r="Q30"/>
    </row>
    <row r="31" spans="2:17" ht="15.75">
      <c r="B31" s="31">
        <f t="shared" si="0"/>
        <v>22</v>
      </c>
      <c r="C31" s="135">
        <v>42</v>
      </c>
      <c r="D31" s="50" t="s">
        <v>157</v>
      </c>
      <c r="E31" s="36"/>
      <c r="F31" s="36" t="s">
        <v>216</v>
      </c>
      <c r="G31" s="32" t="s">
        <v>36</v>
      </c>
      <c r="H31" s="37">
        <v>59</v>
      </c>
      <c r="I31" s="52">
        <v>42</v>
      </c>
      <c r="J31" s="52"/>
      <c r="K31" s="52"/>
      <c r="L31" s="54">
        <v>116</v>
      </c>
      <c r="M31" s="45">
        <f t="shared" si="1"/>
        <v>217</v>
      </c>
      <c r="Q31"/>
    </row>
    <row r="32" spans="2:17" ht="15.75">
      <c r="B32" s="31">
        <f t="shared" si="0"/>
        <v>23</v>
      </c>
      <c r="C32" s="135">
        <v>45</v>
      </c>
      <c r="D32" s="35" t="s">
        <v>53</v>
      </c>
      <c r="E32" s="42"/>
      <c r="F32" s="42" t="s">
        <v>54</v>
      </c>
      <c r="G32" s="32" t="s">
        <v>36</v>
      </c>
      <c r="H32" s="51">
        <v>5</v>
      </c>
      <c r="I32" s="51">
        <v>55</v>
      </c>
      <c r="J32" s="51">
        <v>60</v>
      </c>
      <c r="K32" s="51"/>
      <c r="L32" s="85">
        <v>90</v>
      </c>
      <c r="M32" s="45">
        <f t="shared" si="1"/>
        <v>210</v>
      </c>
      <c r="Q32"/>
    </row>
    <row r="33" spans="2:17" ht="15.75">
      <c r="B33" s="31">
        <f t="shared" si="0"/>
        <v>24</v>
      </c>
      <c r="C33" s="135">
        <v>37</v>
      </c>
      <c r="D33" s="35" t="s">
        <v>133</v>
      </c>
      <c r="E33" s="42"/>
      <c r="F33" s="42" t="s">
        <v>134</v>
      </c>
      <c r="G33" s="32" t="s">
        <v>36</v>
      </c>
      <c r="H33" s="55">
        <v>78</v>
      </c>
      <c r="I33" s="55">
        <v>88</v>
      </c>
      <c r="J33" s="55"/>
      <c r="K33" s="55"/>
      <c r="L33" s="56">
        <v>42</v>
      </c>
      <c r="M33" s="45">
        <f t="shared" si="1"/>
        <v>208</v>
      </c>
      <c r="Q33"/>
    </row>
    <row r="34" spans="2:17" ht="15.75">
      <c r="B34" s="31">
        <f t="shared" si="0"/>
        <v>25</v>
      </c>
      <c r="C34" s="135">
        <v>7</v>
      </c>
      <c r="D34" s="35" t="s">
        <v>144</v>
      </c>
      <c r="E34" s="42"/>
      <c r="F34" s="42" t="s">
        <v>145</v>
      </c>
      <c r="G34" s="32" t="s">
        <v>36</v>
      </c>
      <c r="H34" s="52">
        <v>112</v>
      </c>
      <c r="I34" s="52">
        <v>44</v>
      </c>
      <c r="J34" s="52"/>
      <c r="K34" s="52"/>
      <c r="L34" s="54">
        <v>43</v>
      </c>
      <c r="M34" s="45">
        <f t="shared" si="1"/>
        <v>199</v>
      </c>
      <c r="Q34"/>
    </row>
    <row r="35" spans="2:17" ht="15.75">
      <c r="B35" s="31">
        <f t="shared" si="0"/>
        <v>26</v>
      </c>
      <c r="C35" s="135">
        <v>34</v>
      </c>
      <c r="D35" s="35" t="s">
        <v>138</v>
      </c>
      <c r="E35" s="42" t="s">
        <v>230</v>
      </c>
      <c r="F35" s="42" t="s">
        <v>159</v>
      </c>
      <c r="G35" s="32" t="s">
        <v>36</v>
      </c>
      <c r="H35" s="51">
        <v>70</v>
      </c>
      <c r="I35" s="51">
        <v>55</v>
      </c>
      <c r="J35" s="51"/>
      <c r="K35" s="51"/>
      <c r="L35" s="85">
        <v>71</v>
      </c>
      <c r="M35" s="45">
        <f t="shared" si="1"/>
        <v>196</v>
      </c>
      <c r="Q35"/>
    </row>
    <row r="36" spans="2:17" ht="15.75">
      <c r="B36" s="31">
        <f t="shared" si="0"/>
        <v>27</v>
      </c>
      <c r="C36" s="135">
        <v>28</v>
      </c>
      <c r="D36" s="35" t="s">
        <v>204</v>
      </c>
      <c r="E36" s="42"/>
      <c r="F36" s="42" t="s">
        <v>218</v>
      </c>
      <c r="G36" s="43" t="s">
        <v>165</v>
      </c>
      <c r="H36" s="37">
        <v>39</v>
      </c>
      <c r="I36" s="37">
        <v>40</v>
      </c>
      <c r="J36" s="37">
        <v>84</v>
      </c>
      <c r="K36" s="37"/>
      <c r="L36" s="44">
        <v>33</v>
      </c>
      <c r="M36" s="45">
        <f t="shared" si="1"/>
        <v>196</v>
      </c>
      <c r="Q36"/>
    </row>
    <row r="37" spans="2:17" ht="15.75">
      <c r="B37" s="31">
        <f t="shared" si="0"/>
        <v>28</v>
      </c>
      <c r="C37" s="135">
        <v>74</v>
      </c>
      <c r="D37" s="35" t="s">
        <v>208</v>
      </c>
      <c r="E37" s="42" t="s">
        <v>259</v>
      </c>
      <c r="F37" s="42" t="s">
        <v>220</v>
      </c>
      <c r="G37" s="43" t="s">
        <v>222</v>
      </c>
      <c r="H37" s="37">
        <v>7</v>
      </c>
      <c r="I37" s="37">
        <v>117</v>
      </c>
      <c r="J37" s="37"/>
      <c r="K37" s="37"/>
      <c r="L37" s="44">
        <v>69</v>
      </c>
      <c r="M37" s="45">
        <f t="shared" si="1"/>
        <v>193</v>
      </c>
      <c r="Q37"/>
    </row>
    <row r="38" spans="2:17" ht="15.75">
      <c r="B38" s="31">
        <f>B37+1</f>
        <v>29</v>
      </c>
      <c r="C38" s="135">
        <v>10</v>
      </c>
      <c r="D38" s="121" t="s">
        <v>111</v>
      </c>
      <c r="E38" s="106"/>
      <c r="F38" s="106" t="s">
        <v>112</v>
      </c>
      <c r="G38" s="43" t="s">
        <v>36</v>
      </c>
      <c r="H38" s="37" t="s">
        <v>224</v>
      </c>
      <c r="I38" s="37">
        <v>69</v>
      </c>
      <c r="J38" s="37"/>
      <c r="K38" s="37">
        <v>34</v>
      </c>
      <c r="L38" s="44">
        <v>83</v>
      </c>
      <c r="M38" s="45">
        <f t="shared" si="1"/>
        <v>186</v>
      </c>
      <c r="Q38"/>
    </row>
    <row r="39" spans="2:17" ht="15.75">
      <c r="B39" s="31">
        <f t="shared" si="0"/>
        <v>30</v>
      </c>
      <c r="C39" s="135">
        <v>30</v>
      </c>
      <c r="D39" s="35" t="s">
        <v>160</v>
      </c>
      <c r="E39" s="42"/>
      <c r="F39" s="42" t="s">
        <v>161</v>
      </c>
      <c r="G39" s="32" t="s">
        <v>36</v>
      </c>
      <c r="H39" s="52">
        <v>20</v>
      </c>
      <c r="I39" s="52">
        <v>81</v>
      </c>
      <c r="J39" s="52"/>
      <c r="K39" s="52"/>
      <c r="L39" s="54">
        <v>85</v>
      </c>
      <c r="M39" s="45">
        <f t="shared" si="1"/>
        <v>186</v>
      </c>
      <c r="Q39"/>
    </row>
    <row r="40" spans="2:17" ht="15.75">
      <c r="B40" s="31">
        <f>B39+1</f>
        <v>31</v>
      </c>
      <c r="C40" s="135">
        <v>59</v>
      </c>
      <c r="D40" s="35" t="s">
        <v>209</v>
      </c>
      <c r="E40" s="42"/>
      <c r="F40" s="42" t="s">
        <v>221</v>
      </c>
      <c r="G40" s="43" t="s">
        <v>165</v>
      </c>
      <c r="H40" s="37">
        <v>5</v>
      </c>
      <c r="I40" s="37">
        <v>67</v>
      </c>
      <c r="J40" s="37">
        <v>63</v>
      </c>
      <c r="K40" s="37"/>
      <c r="L40" s="44">
        <v>48</v>
      </c>
      <c r="M40" s="45">
        <f t="shared" si="1"/>
        <v>183</v>
      </c>
      <c r="Q40"/>
    </row>
    <row r="41" spans="2:17" ht="15.75">
      <c r="B41" s="31">
        <f>B40+1</f>
        <v>32</v>
      </c>
      <c r="C41" s="135">
        <v>2</v>
      </c>
      <c r="D41" s="50" t="s">
        <v>114</v>
      </c>
      <c r="E41" s="36" t="s">
        <v>260</v>
      </c>
      <c r="F41" s="36" t="s">
        <v>115</v>
      </c>
      <c r="G41" s="43" t="s">
        <v>45</v>
      </c>
      <c r="H41" s="51">
        <v>24</v>
      </c>
      <c r="I41" s="51">
        <v>29</v>
      </c>
      <c r="J41" s="51">
        <v>77</v>
      </c>
      <c r="K41" s="51"/>
      <c r="L41" s="85">
        <v>51</v>
      </c>
      <c r="M41" s="45">
        <f t="shared" si="1"/>
        <v>181</v>
      </c>
      <c r="Q41"/>
    </row>
    <row r="42" spans="2:17" ht="15.75">
      <c r="B42" s="31">
        <f t="shared" si="0"/>
        <v>33</v>
      </c>
      <c r="C42" s="135">
        <v>29</v>
      </c>
      <c r="D42" s="50" t="s">
        <v>207</v>
      </c>
      <c r="E42" s="36"/>
      <c r="F42" s="36" t="s">
        <v>162</v>
      </c>
      <c r="G42" s="32" t="s">
        <v>36</v>
      </c>
      <c r="H42" s="37">
        <v>29</v>
      </c>
      <c r="I42" s="37">
        <v>61</v>
      </c>
      <c r="J42" s="37"/>
      <c r="K42" s="37"/>
      <c r="L42" s="44">
        <v>84</v>
      </c>
      <c r="M42" s="45">
        <f aca="true" t="shared" si="2" ref="M42:M73">SUM(H42:L42)</f>
        <v>174</v>
      </c>
      <c r="Q42"/>
    </row>
    <row r="43" spans="2:17" ht="15.75">
      <c r="B43" s="31">
        <f t="shared" si="0"/>
        <v>34</v>
      </c>
      <c r="C43" s="135">
        <v>24</v>
      </c>
      <c r="D43" s="35" t="s">
        <v>163</v>
      </c>
      <c r="E43" s="42"/>
      <c r="F43" s="42" t="s">
        <v>164</v>
      </c>
      <c r="G43" s="43" t="s">
        <v>165</v>
      </c>
      <c r="H43" s="49">
        <v>77</v>
      </c>
      <c r="I43" s="49">
        <v>63</v>
      </c>
      <c r="J43" s="49">
        <v>0</v>
      </c>
      <c r="K43" s="49"/>
      <c r="L43" s="108">
        <v>31</v>
      </c>
      <c r="M43" s="45">
        <f t="shared" si="2"/>
        <v>171</v>
      </c>
      <c r="Q43"/>
    </row>
    <row r="44" spans="2:17" ht="15.75">
      <c r="B44" s="31">
        <f t="shared" si="0"/>
        <v>35</v>
      </c>
      <c r="C44" s="135">
        <v>11</v>
      </c>
      <c r="D44" s="53" t="s">
        <v>120</v>
      </c>
      <c r="E44" s="36"/>
      <c r="F44" s="36" t="s">
        <v>121</v>
      </c>
      <c r="G44" s="32" t="s">
        <v>39</v>
      </c>
      <c r="H44" s="52">
        <v>39</v>
      </c>
      <c r="I44" s="52"/>
      <c r="J44" s="52">
        <v>83</v>
      </c>
      <c r="K44" s="52">
        <v>48</v>
      </c>
      <c r="L44" s="54"/>
      <c r="M44" s="45">
        <f t="shared" si="2"/>
        <v>170</v>
      </c>
      <c r="Q44"/>
    </row>
    <row r="45" spans="2:17" ht="15.75">
      <c r="B45" s="31">
        <f t="shared" si="0"/>
        <v>36</v>
      </c>
      <c r="C45" s="135">
        <v>36</v>
      </c>
      <c r="D45" s="35" t="s">
        <v>135</v>
      </c>
      <c r="E45" s="42" t="s">
        <v>223</v>
      </c>
      <c r="F45" s="42" t="s">
        <v>40</v>
      </c>
      <c r="G45" s="32" t="s">
        <v>36</v>
      </c>
      <c r="H45" s="52">
        <v>37</v>
      </c>
      <c r="I45" s="52">
        <v>64</v>
      </c>
      <c r="J45" s="52"/>
      <c r="K45" s="52"/>
      <c r="L45" s="54">
        <v>67</v>
      </c>
      <c r="M45" s="45">
        <f t="shared" si="2"/>
        <v>168</v>
      </c>
      <c r="Q45"/>
    </row>
    <row r="46" spans="2:17" ht="15.75">
      <c r="B46" s="31">
        <f t="shared" si="0"/>
        <v>37</v>
      </c>
      <c r="C46" s="135">
        <v>15</v>
      </c>
      <c r="D46" s="35" t="s">
        <v>122</v>
      </c>
      <c r="E46" s="42"/>
      <c r="F46" s="42" t="s">
        <v>123</v>
      </c>
      <c r="G46" s="32" t="s">
        <v>39</v>
      </c>
      <c r="H46" s="52"/>
      <c r="I46" s="52">
        <v>78</v>
      </c>
      <c r="J46" s="52"/>
      <c r="K46" s="52">
        <v>89</v>
      </c>
      <c r="L46" s="54"/>
      <c r="M46" s="45">
        <f t="shared" si="2"/>
        <v>167</v>
      </c>
      <c r="Q46"/>
    </row>
    <row r="47" spans="2:17" ht="15.75">
      <c r="B47" s="31">
        <f t="shared" si="0"/>
        <v>38</v>
      </c>
      <c r="C47" s="135">
        <v>26</v>
      </c>
      <c r="D47" s="50" t="s">
        <v>168</v>
      </c>
      <c r="E47" s="36"/>
      <c r="F47" s="36" t="s">
        <v>169</v>
      </c>
      <c r="G47" s="43" t="s">
        <v>165</v>
      </c>
      <c r="H47" s="37">
        <v>23</v>
      </c>
      <c r="I47" s="37">
        <v>38</v>
      </c>
      <c r="J47" s="37">
        <v>87</v>
      </c>
      <c r="K47" s="37"/>
      <c r="L47" s="44">
        <v>10</v>
      </c>
      <c r="M47" s="45">
        <f t="shared" si="2"/>
        <v>158</v>
      </c>
      <c r="Q47"/>
    </row>
    <row r="48" spans="2:17" ht="15.75">
      <c r="B48" s="31">
        <f t="shared" si="0"/>
        <v>39</v>
      </c>
      <c r="C48" s="135">
        <v>25</v>
      </c>
      <c r="D48" s="35" t="s">
        <v>206</v>
      </c>
      <c r="E48" s="42"/>
      <c r="F48" s="42" t="s">
        <v>142</v>
      </c>
      <c r="G48" s="32" t="s">
        <v>36</v>
      </c>
      <c r="H48" s="52">
        <v>34</v>
      </c>
      <c r="I48" s="52">
        <v>66</v>
      </c>
      <c r="J48" s="52"/>
      <c r="K48" s="52"/>
      <c r="L48" s="54">
        <v>51</v>
      </c>
      <c r="M48" s="45">
        <f t="shared" si="2"/>
        <v>151</v>
      </c>
      <c r="Q48"/>
    </row>
    <row r="49" spans="2:17" ht="15.75">
      <c r="B49" s="31">
        <f t="shared" si="0"/>
        <v>40</v>
      </c>
      <c r="C49" s="135">
        <v>77</v>
      </c>
      <c r="D49" s="110" t="s">
        <v>48</v>
      </c>
      <c r="E49" s="111"/>
      <c r="F49" s="111" t="s">
        <v>49</v>
      </c>
      <c r="G49" s="107" t="s">
        <v>50</v>
      </c>
      <c r="H49" s="33">
        <v>40</v>
      </c>
      <c r="I49" s="33">
        <v>31</v>
      </c>
      <c r="J49" s="33">
        <v>73</v>
      </c>
      <c r="K49" s="33"/>
      <c r="L49" s="86"/>
      <c r="M49" s="45">
        <f t="shared" si="2"/>
        <v>144</v>
      </c>
      <c r="Q49"/>
    </row>
    <row r="50" spans="2:17" ht="15.75">
      <c r="B50" s="31">
        <f t="shared" si="0"/>
        <v>41</v>
      </c>
      <c r="C50" s="135">
        <v>41</v>
      </c>
      <c r="D50" s="35" t="s">
        <v>64</v>
      </c>
      <c r="E50" s="42"/>
      <c r="F50" s="42" t="s">
        <v>147</v>
      </c>
      <c r="G50" s="32" t="s">
        <v>36</v>
      </c>
      <c r="H50" s="52">
        <v>0</v>
      </c>
      <c r="I50" s="52">
        <v>77</v>
      </c>
      <c r="J50" s="52"/>
      <c r="K50" s="52"/>
      <c r="L50" s="54">
        <v>66</v>
      </c>
      <c r="M50" s="45">
        <f t="shared" si="2"/>
        <v>143</v>
      </c>
      <c r="Q50"/>
    </row>
    <row r="51" spans="2:17" ht="15.75">
      <c r="B51" s="31">
        <f t="shared" si="0"/>
        <v>42</v>
      </c>
      <c r="C51" s="135">
        <v>44</v>
      </c>
      <c r="D51" s="35" t="s">
        <v>55</v>
      </c>
      <c r="E51" s="42"/>
      <c r="F51" s="42" t="s">
        <v>56</v>
      </c>
      <c r="G51" s="32" t="s">
        <v>36</v>
      </c>
      <c r="H51" s="51">
        <v>8</v>
      </c>
      <c r="I51" s="51">
        <v>65</v>
      </c>
      <c r="J51" s="51">
        <v>0</v>
      </c>
      <c r="K51" s="97"/>
      <c r="L51" s="109">
        <v>70</v>
      </c>
      <c r="M51" s="45">
        <f t="shared" si="2"/>
        <v>143</v>
      </c>
      <c r="Q51"/>
    </row>
    <row r="52" spans="2:17" ht="15.75">
      <c r="B52" s="31">
        <f t="shared" si="0"/>
        <v>43</v>
      </c>
      <c r="C52" s="135">
        <v>43</v>
      </c>
      <c r="D52" s="50" t="s">
        <v>57</v>
      </c>
      <c r="E52" s="36"/>
      <c r="F52" s="36" t="s">
        <v>58</v>
      </c>
      <c r="G52" s="32" t="s">
        <v>36</v>
      </c>
      <c r="H52" s="37">
        <v>52</v>
      </c>
      <c r="I52" s="52">
        <v>21</v>
      </c>
      <c r="J52" s="52">
        <v>61</v>
      </c>
      <c r="K52" s="52"/>
      <c r="L52" s="54">
        <v>0</v>
      </c>
      <c r="M52" s="45">
        <f t="shared" si="2"/>
        <v>134</v>
      </c>
      <c r="Q52"/>
    </row>
    <row r="53" spans="2:17" ht="15.75">
      <c r="B53" s="31">
        <f t="shared" si="0"/>
        <v>44</v>
      </c>
      <c r="C53" s="135">
        <v>71</v>
      </c>
      <c r="D53" s="50" t="s">
        <v>185</v>
      </c>
      <c r="E53" s="36"/>
      <c r="F53" s="36" t="s">
        <v>186</v>
      </c>
      <c r="G53" s="43" t="s">
        <v>165</v>
      </c>
      <c r="H53" s="37">
        <v>34</v>
      </c>
      <c r="I53" s="37">
        <v>60</v>
      </c>
      <c r="J53" s="37"/>
      <c r="K53" s="37"/>
      <c r="L53" s="44">
        <v>40</v>
      </c>
      <c r="M53" s="45">
        <f t="shared" si="2"/>
        <v>134</v>
      </c>
      <c r="Q53"/>
    </row>
    <row r="54" spans="2:17" ht="15.75">
      <c r="B54" s="31">
        <f t="shared" si="0"/>
        <v>45</v>
      </c>
      <c r="C54" s="135">
        <v>27</v>
      </c>
      <c r="D54" s="35" t="s">
        <v>166</v>
      </c>
      <c r="E54" s="42"/>
      <c r="F54" s="42" t="s">
        <v>167</v>
      </c>
      <c r="G54" s="43" t="s">
        <v>165</v>
      </c>
      <c r="H54" s="37">
        <v>0</v>
      </c>
      <c r="I54" s="37">
        <v>69</v>
      </c>
      <c r="J54" s="37">
        <v>0</v>
      </c>
      <c r="K54" s="37"/>
      <c r="L54" s="44">
        <v>60</v>
      </c>
      <c r="M54" s="45">
        <f t="shared" si="2"/>
        <v>129</v>
      </c>
      <c r="Q54"/>
    </row>
    <row r="55" spans="2:17" ht="15.75">
      <c r="B55" s="31">
        <f t="shared" si="0"/>
        <v>46</v>
      </c>
      <c r="C55" s="135">
        <v>20</v>
      </c>
      <c r="D55" s="50" t="s">
        <v>177</v>
      </c>
      <c r="E55" s="36"/>
      <c r="F55" s="36" t="s">
        <v>176</v>
      </c>
      <c r="G55" s="43" t="s">
        <v>165</v>
      </c>
      <c r="H55" s="37"/>
      <c r="I55" s="37">
        <v>57</v>
      </c>
      <c r="J55" s="37">
        <v>70</v>
      </c>
      <c r="K55" s="37"/>
      <c r="L55" s="44"/>
      <c r="M55" s="45">
        <f t="shared" si="2"/>
        <v>127</v>
      </c>
      <c r="Q55"/>
    </row>
    <row r="56" spans="2:17" ht="15.75">
      <c r="B56" s="31">
        <f t="shared" si="0"/>
        <v>47</v>
      </c>
      <c r="C56" s="135">
        <v>67</v>
      </c>
      <c r="D56" s="50" t="s">
        <v>191</v>
      </c>
      <c r="E56" s="36"/>
      <c r="F56" s="36" t="s">
        <v>192</v>
      </c>
      <c r="G56" s="43" t="s">
        <v>165</v>
      </c>
      <c r="H56" s="37"/>
      <c r="I56" s="37">
        <v>54</v>
      </c>
      <c r="J56" s="37">
        <v>0</v>
      </c>
      <c r="K56" s="37"/>
      <c r="L56" s="44">
        <v>70</v>
      </c>
      <c r="M56" s="45">
        <f t="shared" si="2"/>
        <v>124</v>
      </c>
      <c r="Q56"/>
    </row>
    <row r="57" spans="2:17" ht="15.75">
      <c r="B57" s="31">
        <f t="shared" si="0"/>
        <v>48</v>
      </c>
      <c r="C57" s="135">
        <v>33</v>
      </c>
      <c r="D57" s="35" t="s">
        <v>139</v>
      </c>
      <c r="E57" s="42"/>
      <c r="F57" s="42" t="s">
        <v>140</v>
      </c>
      <c r="G57" s="32" t="s">
        <v>36</v>
      </c>
      <c r="H57" s="52">
        <v>58</v>
      </c>
      <c r="I57" s="52">
        <v>27</v>
      </c>
      <c r="J57" s="52"/>
      <c r="K57" s="52"/>
      <c r="L57" s="54">
        <v>35</v>
      </c>
      <c r="M57" s="45">
        <f t="shared" si="2"/>
        <v>120</v>
      </c>
      <c r="Q57"/>
    </row>
    <row r="58" spans="2:17" ht="15.75">
      <c r="B58" s="31">
        <f t="shared" si="0"/>
        <v>49</v>
      </c>
      <c r="C58" s="135">
        <v>70</v>
      </c>
      <c r="D58" s="50" t="s">
        <v>187</v>
      </c>
      <c r="E58" s="36"/>
      <c r="F58" s="36" t="s">
        <v>188</v>
      </c>
      <c r="G58" s="43" t="s">
        <v>165</v>
      </c>
      <c r="H58" s="37"/>
      <c r="I58" s="37">
        <v>80</v>
      </c>
      <c r="J58" s="37"/>
      <c r="K58" s="37"/>
      <c r="L58" s="44">
        <v>36</v>
      </c>
      <c r="M58" s="45">
        <f t="shared" si="2"/>
        <v>116</v>
      </c>
      <c r="Q58"/>
    </row>
    <row r="59" spans="2:17" ht="15.75">
      <c r="B59" s="31">
        <f t="shared" si="0"/>
        <v>50</v>
      </c>
      <c r="C59" s="135">
        <v>60</v>
      </c>
      <c r="D59" s="50" t="s">
        <v>205</v>
      </c>
      <c r="E59" s="36"/>
      <c r="F59" s="36" t="s">
        <v>219</v>
      </c>
      <c r="G59" s="43" t="s">
        <v>165</v>
      </c>
      <c r="H59" s="37">
        <v>38</v>
      </c>
      <c r="I59" s="37">
        <v>66</v>
      </c>
      <c r="J59" s="37"/>
      <c r="K59" s="37"/>
      <c r="L59" s="44">
        <v>10</v>
      </c>
      <c r="M59" s="45">
        <f t="shared" si="2"/>
        <v>114</v>
      </c>
      <c r="Q59"/>
    </row>
    <row r="60" spans="2:17" ht="15.75">
      <c r="B60" s="31">
        <f t="shared" si="0"/>
        <v>51</v>
      </c>
      <c r="C60" s="135">
        <v>66</v>
      </c>
      <c r="D60" s="35" t="s">
        <v>228</v>
      </c>
      <c r="E60" s="42"/>
      <c r="F60" s="42" t="s">
        <v>193</v>
      </c>
      <c r="G60" s="43" t="s">
        <v>165</v>
      </c>
      <c r="H60" s="37"/>
      <c r="I60" s="37">
        <v>15</v>
      </c>
      <c r="J60" s="37">
        <v>47</v>
      </c>
      <c r="K60" s="37"/>
      <c r="L60" s="44">
        <v>46</v>
      </c>
      <c r="M60" s="45">
        <f t="shared" si="2"/>
        <v>108</v>
      </c>
      <c r="Q60"/>
    </row>
    <row r="61" spans="2:17" ht="15.75">
      <c r="B61" s="31">
        <f t="shared" si="0"/>
        <v>52</v>
      </c>
      <c r="C61" s="135">
        <v>65</v>
      </c>
      <c r="D61" s="50" t="s">
        <v>59</v>
      </c>
      <c r="E61" s="36"/>
      <c r="F61" s="36" t="s">
        <v>60</v>
      </c>
      <c r="G61" s="32" t="s">
        <v>36</v>
      </c>
      <c r="H61" s="52"/>
      <c r="I61" s="52"/>
      <c r="J61" s="37"/>
      <c r="K61" s="37">
        <v>101</v>
      </c>
      <c r="L61" s="44"/>
      <c r="M61" s="45">
        <f t="shared" si="2"/>
        <v>101</v>
      </c>
      <c r="Q61"/>
    </row>
    <row r="62" spans="2:17" ht="15.75">
      <c r="B62" s="31">
        <f t="shared" si="0"/>
        <v>53</v>
      </c>
      <c r="C62" s="135">
        <v>78</v>
      </c>
      <c r="D62" s="50" t="s">
        <v>109</v>
      </c>
      <c r="E62" s="36"/>
      <c r="F62" s="36" t="s">
        <v>110</v>
      </c>
      <c r="G62" s="32" t="s">
        <v>50</v>
      </c>
      <c r="H62" s="37">
        <v>35</v>
      </c>
      <c r="I62" s="52">
        <v>63</v>
      </c>
      <c r="J62" s="52"/>
      <c r="K62" s="52">
        <v>0</v>
      </c>
      <c r="L62" s="54"/>
      <c r="M62" s="45">
        <f t="shared" si="2"/>
        <v>98</v>
      </c>
      <c r="Q62"/>
    </row>
    <row r="63" spans="2:17" ht="15.75">
      <c r="B63" s="31">
        <f t="shared" si="0"/>
        <v>54</v>
      </c>
      <c r="C63" s="135">
        <v>35</v>
      </c>
      <c r="D63" s="35" t="s">
        <v>136</v>
      </c>
      <c r="E63" s="42" t="s">
        <v>251</v>
      </c>
      <c r="F63" s="42" t="s">
        <v>137</v>
      </c>
      <c r="G63" s="32" t="s">
        <v>36</v>
      </c>
      <c r="H63" s="52"/>
      <c r="I63" s="52"/>
      <c r="J63" s="52"/>
      <c r="K63" s="52">
        <v>98</v>
      </c>
      <c r="L63" s="54"/>
      <c r="M63" s="45">
        <f t="shared" si="2"/>
        <v>98</v>
      </c>
      <c r="Q63"/>
    </row>
    <row r="64" spans="2:17" ht="15.75">
      <c r="B64" s="31">
        <f t="shared" si="0"/>
        <v>55</v>
      </c>
      <c r="C64" s="135">
        <v>8</v>
      </c>
      <c r="D64" s="35" t="s">
        <v>201</v>
      </c>
      <c r="E64" s="42"/>
      <c r="F64" s="42" t="s">
        <v>143</v>
      </c>
      <c r="G64" s="32" t="s">
        <v>36</v>
      </c>
      <c r="H64" s="55">
        <v>59</v>
      </c>
      <c r="I64" s="55">
        <v>0</v>
      </c>
      <c r="J64" s="55"/>
      <c r="K64" s="55" t="s">
        <v>224</v>
      </c>
      <c r="L64" s="56">
        <v>39</v>
      </c>
      <c r="M64" s="45">
        <f t="shared" si="2"/>
        <v>98</v>
      </c>
      <c r="Q64"/>
    </row>
    <row r="65" spans="2:17" ht="15.75">
      <c r="B65" s="31">
        <f t="shared" si="0"/>
        <v>56</v>
      </c>
      <c r="C65" s="135">
        <v>17</v>
      </c>
      <c r="D65" s="50" t="s">
        <v>118</v>
      </c>
      <c r="E65" s="36"/>
      <c r="F65" s="36" t="s">
        <v>119</v>
      </c>
      <c r="G65" s="32" t="s">
        <v>39</v>
      </c>
      <c r="H65" s="33"/>
      <c r="I65" s="33"/>
      <c r="J65" s="33"/>
      <c r="K65" s="33">
        <v>52</v>
      </c>
      <c r="L65" s="86">
        <v>43</v>
      </c>
      <c r="M65" s="45">
        <f t="shared" si="2"/>
        <v>95</v>
      </c>
      <c r="Q65"/>
    </row>
    <row r="66" spans="2:17" ht="15.75">
      <c r="B66" s="31">
        <f t="shared" si="0"/>
        <v>57</v>
      </c>
      <c r="C66" s="135">
        <v>32</v>
      </c>
      <c r="D66" s="35" t="s">
        <v>227</v>
      </c>
      <c r="E66" s="42"/>
      <c r="F66" s="42" t="s">
        <v>229</v>
      </c>
      <c r="G66" s="43" t="s">
        <v>36</v>
      </c>
      <c r="H66" s="37"/>
      <c r="I66" s="37">
        <v>95</v>
      </c>
      <c r="J66" s="37"/>
      <c r="K66" s="37"/>
      <c r="L66" s="44"/>
      <c r="M66" s="45">
        <f t="shared" si="2"/>
        <v>95</v>
      </c>
      <c r="Q66"/>
    </row>
    <row r="67" spans="2:17" ht="15.75">
      <c r="B67" s="31">
        <f t="shared" si="0"/>
        <v>58</v>
      </c>
      <c r="C67" s="135">
        <v>21</v>
      </c>
      <c r="D67" s="50" t="s">
        <v>174</v>
      </c>
      <c r="E67" s="36"/>
      <c r="F67" s="36" t="s">
        <v>175</v>
      </c>
      <c r="G67" s="43" t="s">
        <v>165</v>
      </c>
      <c r="H67" s="37"/>
      <c r="I67" s="37"/>
      <c r="J67" s="37"/>
      <c r="K67" s="37"/>
      <c r="L67" s="44">
        <v>93</v>
      </c>
      <c r="M67" s="45">
        <f t="shared" si="2"/>
        <v>93</v>
      </c>
      <c r="Q67"/>
    </row>
    <row r="68" spans="2:17" ht="15.75">
      <c r="B68" s="31">
        <f t="shared" si="0"/>
        <v>59</v>
      </c>
      <c r="C68" s="135">
        <v>76</v>
      </c>
      <c r="D68" s="35" t="s">
        <v>51</v>
      </c>
      <c r="E68" s="42"/>
      <c r="F68" s="42" t="s">
        <v>52</v>
      </c>
      <c r="G68" s="107" t="s">
        <v>50</v>
      </c>
      <c r="H68" s="37">
        <v>18</v>
      </c>
      <c r="I68" s="37">
        <v>47</v>
      </c>
      <c r="J68" s="37"/>
      <c r="K68" s="37"/>
      <c r="L68" s="44"/>
      <c r="M68" s="45">
        <f t="shared" si="2"/>
        <v>65</v>
      </c>
      <c r="Q68"/>
    </row>
    <row r="69" spans="2:17" ht="15.75">
      <c r="B69" s="31">
        <f t="shared" si="0"/>
        <v>60</v>
      </c>
      <c r="C69" s="135">
        <v>79</v>
      </c>
      <c r="D69" s="50" t="s">
        <v>116</v>
      </c>
      <c r="E69" s="36" t="s">
        <v>261</v>
      </c>
      <c r="F69" s="36" t="s">
        <v>117</v>
      </c>
      <c r="G69" s="43" t="s">
        <v>45</v>
      </c>
      <c r="H69" s="51">
        <v>28</v>
      </c>
      <c r="I69" s="51">
        <v>23</v>
      </c>
      <c r="J69" s="51">
        <v>0</v>
      </c>
      <c r="K69" s="51"/>
      <c r="L69" s="85">
        <v>0</v>
      </c>
      <c r="M69" s="45">
        <f t="shared" si="2"/>
        <v>51</v>
      </c>
      <c r="Q69"/>
    </row>
    <row r="70" spans="2:17" ht="15.75">
      <c r="B70" s="31">
        <f t="shared" si="0"/>
        <v>61</v>
      </c>
      <c r="C70" s="135">
        <v>39</v>
      </c>
      <c r="D70" s="35" t="s">
        <v>129</v>
      </c>
      <c r="E70" s="36"/>
      <c r="F70" s="36" t="s">
        <v>130</v>
      </c>
      <c r="G70" s="32" t="s">
        <v>36</v>
      </c>
      <c r="H70" s="37"/>
      <c r="I70" s="52"/>
      <c r="J70" s="52"/>
      <c r="K70" s="52">
        <v>49</v>
      </c>
      <c r="L70" s="54"/>
      <c r="M70" s="45">
        <f t="shared" si="2"/>
        <v>49</v>
      </c>
      <c r="Q70"/>
    </row>
    <row r="71" spans="2:17" ht="15.75">
      <c r="B71" s="31">
        <f t="shared" si="0"/>
        <v>62</v>
      </c>
      <c r="C71" s="135">
        <v>19</v>
      </c>
      <c r="D71" s="62" t="s">
        <v>178</v>
      </c>
      <c r="E71" s="42"/>
      <c r="F71" s="42" t="s">
        <v>179</v>
      </c>
      <c r="G71" s="43" t="s">
        <v>165</v>
      </c>
      <c r="H71" s="37">
        <v>43</v>
      </c>
      <c r="I71" s="37"/>
      <c r="J71" s="37"/>
      <c r="K71" s="37"/>
      <c r="L71" s="44"/>
      <c r="M71" s="45">
        <f t="shared" si="2"/>
        <v>43</v>
      </c>
      <c r="Q71"/>
    </row>
    <row r="72" spans="2:17" ht="15.75">
      <c r="B72" s="31">
        <f t="shared" si="0"/>
        <v>63</v>
      </c>
      <c r="C72" s="135">
        <v>13</v>
      </c>
      <c r="D72" s="50" t="s">
        <v>248</v>
      </c>
      <c r="E72" s="36"/>
      <c r="F72" s="36" t="s">
        <v>250</v>
      </c>
      <c r="G72" s="43" t="s">
        <v>249</v>
      </c>
      <c r="H72" s="37"/>
      <c r="I72" s="37"/>
      <c r="J72" s="37"/>
      <c r="K72" s="37">
        <v>26</v>
      </c>
      <c r="L72" s="44"/>
      <c r="M72" s="45">
        <f t="shared" si="2"/>
        <v>26</v>
      </c>
      <c r="Q72"/>
    </row>
    <row r="73" spans="2:17" ht="15.75">
      <c r="B73" s="31">
        <f t="shared" si="0"/>
        <v>64</v>
      </c>
      <c r="C73" s="135">
        <v>3</v>
      </c>
      <c r="D73" s="50" t="s">
        <v>210</v>
      </c>
      <c r="E73" s="36" t="s">
        <v>262</v>
      </c>
      <c r="F73" s="36" t="s">
        <v>113</v>
      </c>
      <c r="G73" s="43" t="s">
        <v>45</v>
      </c>
      <c r="H73" s="37">
        <v>0</v>
      </c>
      <c r="I73" s="37">
        <v>0</v>
      </c>
      <c r="J73" s="37">
        <v>0</v>
      </c>
      <c r="K73" s="37"/>
      <c r="L73" s="44">
        <v>14</v>
      </c>
      <c r="M73" s="45">
        <f t="shared" si="2"/>
        <v>14</v>
      </c>
      <c r="Q73"/>
    </row>
    <row r="74" spans="2:13" ht="15.75">
      <c r="B74" s="63"/>
      <c r="C74" s="239"/>
      <c r="D74" s="9"/>
      <c r="E74" s="147"/>
      <c r="F74" s="65"/>
      <c r="G74" s="66"/>
      <c r="H74" s="67"/>
      <c r="I74" s="68"/>
      <c r="J74" s="68"/>
      <c r="K74" s="68"/>
      <c r="L74" s="68"/>
      <c r="M74" s="68"/>
    </row>
    <row r="75" spans="3:17" ht="13.5" customHeight="1">
      <c r="C75" s="1"/>
      <c r="E75" s="1"/>
      <c r="I75" s="70"/>
      <c r="J75" s="71" t="s">
        <v>61</v>
      </c>
      <c r="K75" s="71"/>
      <c r="L75" s="72"/>
      <c r="M75" s="72"/>
      <c r="Q75"/>
    </row>
    <row r="76" spans="1:12" ht="14.25" customHeight="1">
      <c r="A76" s="16" t="s">
        <v>151</v>
      </c>
      <c r="B76" s="16"/>
      <c r="C76" s="16"/>
      <c r="D76" s="16"/>
      <c r="E76" s="16"/>
      <c r="F76" s="16"/>
      <c r="I76" s="6"/>
      <c r="L76" s="39"/>
    </row>
    <row r="77" spans="1:13" ht="14.25" customHeight="1">
      <c r="A77" s="73"/>
      <c r="B77" s="74"/>
      <c r="C77" s="9"/>
      <c r="D77" s="9"/>
      <c r="E77" s="9"/>
      <c r="F77" s="75"/>
      <c r="H77" s="9" t="s">
        <v>63</v>
      </c>
      <c r="J77" s="149"/>
      <c r="K77" s="149"/>
      <c r="L77" s="39"/>
      <c r="M77" s="39"/>
    </row>
    <row r="78" spans="1:13" ht="14.25" customHeight="1">
      <c r="A78" s="7" t="s">
        <v>153</v>
      </c>
      <c r="B78" s="7"/>
      <c r="C78" s="7"/>
      <c r="D78" s="7"/>
      <c r="E78" s="7"/>
      <c r="F78" s="7"/>
      <c r="I78" s="6"/>
      <c r="L78" s="39"/>
      <c r="M78" s="39"/>
    </row>
    <row r="79" spans="1:12" ht="14.25" customHeight="1">
      <c r="A79" s="77"/>
      <c r="B79" s="78"/>
      <c r="C79" s="79"/>
      <c r="D79" s="79"/>
      <c r="E79" s="79"/>
      <c r="F79" s="80"/>
      <c r="H79" s="9" t="s">
        <v>62</v>
      </c>
      <c r="I79" s="9"/>
      <c r="J79" s="9"/>
      <c r="K79" s="9"/>
      <c r="L79" s="9"/>
    </row>
    <row r="80" spans="1:13" ht="14.25" customHeight="1">
      <c r="A80" s="16" t="s">
        <v>155</v>
      </c>
      <c r="B80" s="16"/>
      <c r="C80" s="16"/>
      <c r="D80" s="16"/>
      <c r="E80" s="16"/>
      <c r="F80" s="16"/>
      <c r="H80" s="75"/>
      <c r="I80" s="6"/>
      <c r="L80" s="39"/>
      <c r="M80" s="39"/>
    </row>
    <row r="81" spans="3:13" ht="14.25" customHeight="1">
      <c r="C81" s="81"/>
      <c r="D81" s="82"/>
      <c r="E81" s="82"/>
      <c r="F81" s="6"/>
      <c r="G81" s="6"/>
      <c r="H81" s="7" t="s">
        <v>269</v>
      </c>
      <c r="I81" s="7"/>
      <c r="J81" s="7"/>
      <c r="K81" s="7"/>
      <c r="L81" s="7"/>
      <c r="M81" s="39"/>
    </row>
    <row r="82" ht="13.5" customHeight="1">
      <c r="C82" s="16"/>
    </row>
    <row r="83" spans="3:8" ht="15.75">
      <c r="C83" s="81"/>
      <c r="H83" s="7" t="s">
        <v>270</v>
      </c>
    </row>
    <row r="84" ht="15.75">
      <c r="C84" s="75"/>
    </row>
  </sheetData>
  <sheetProtection/>
  <mergeCells count="13">
    <mergeCell ref="B6:M6"/>
    <mergeCell ref="B2:M2"/>
    <mergeCell ref="C8:C9"/>
    <mergeCell ref="B1:M1"/>
    <mergeCell ref="H8:L8"/>
    <mergeCell ref="M8:M9"/>
    <mergeCell ref="B8:B9"/>
    <mergeCell ref="D8:D9"/>
    <mergeCell ref="E8:E9"/>
    <mergeCell ref="F8:F9"/>
    <mergeCell ref="G8:G9"/>
    <mergeCell ref="B4:M4"/>
    <mergeCell ref="B3:M3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FFC000"/>
    <pageSetUpPr fitToPage="1"/>
  </sheetPr>
  <dimension ref="A1:Q73"/>
  <sheetViews>
    <sheetView zoomScaleSheetLayoutView="100" zoomScalePageLayoutView="0" workbookViewId="0" topLeftCell="A1">
      <selection activeCell="B9" sqref="B9:N9"/>
    </sheetView>
  </sheetViews>
  <sheetFormatPr defaultColWidth="9.140625" defaultRowHeight="12.75"/>
  <cols>
    <col min="1" max="1" width="4.00390625" style="1" customWidth="1"/>
    <col min="2" max="2" width="4.140625" style="1" customWidth="1"/>
    <col min="3" max="3" width="4.8515625" style="69" customWidth="1"/>
    <col min="4" max="4" width="29.8515625" style="1" customWidth="1"/>
    <col min="5" max="5" width="7.421875" style="1" customWidth="1"/>
    <col min="6" max="6" width="9.28125" style="1" customWidth="1"/>
    <col min="7" max="7" width="10.140625" style="1" customWidth="1"/>
    <col min="8" max="12" width="5.7109375" style="1" customWidth="1"/>
    <col min="13" max="13" width="7.8515625" style="1" customWidth="1"/>
    <col min="14" max="14" width="7.8515625" style="39" customWidth="1"/>
    <col min="15" max="15" width="7.8515625" style="1" customWidth="1"/>
    <col min="16" max="16" width="2.140625" style="1" customWidth="1"/>
  </cols>
  <sheetData>
    <row r="1" spans="1:16" ht="13.5" customHeight="1">
      <c r="A1" s="10"/>
      <c r="B1" s="88"/>
      <c r="C1" s="88"/>
      <c r="D1" s="295" t="s">
        <v>21</v>
      </c>
      <c r="E1" s="295"/>
      <c r="F1" s="295"/>
      <c r="G1" s="295"/>
      <c r="H1" s="295"/>
      <c r="I1" s="295"/>
      <c r="J1" s="295"/>
      <c r="K1" s="296" t="s">
        <v>150</v>
      </c>
      <c r="L1" s="296"/>
      <c r="M1" s="296"/>
      <c r="N1" s="16"/>
      <c r="O1" s="10"/>
      <c r="P1" s="11"/>
    </row>
    <row r="2" spans="1:16" ht="13.5" customHeight="1">
      <c r="A2" s="10"/>
      <c r="B2" s="89"/>
      <c r="C2" s="89"/>
      <c r="D2" s="285" t="s">
        <v>226</v>
      </c>
      <c r="E2" s="285"/>
      <c r="F2" s="285"/>
      <c r="G2" s="285"/>
      <c r="H2" s="285"/>
      <c r="I2" s="285"/>
      <c r="J2" s="285"/>
      <c r="K2" s="296" t="s">
        <v>65</v>
      </c>
      <c r="L2" s="296"/>
      <c r="M2" s="296"/>
      <c r="N2" s="16"/>
      <c r="O2" s="10"/>
      <c r="P2" s="13"/>
    </row>
    <row r="3" spans="1:16" ht="13.5" customHeight="1">
      <c r="A3" s="10"/>
      <c r="B3" s="90"/>
      <c r="C3" s="90"/>
      <c r="D3" s="297" t="s">
        <v>107</v>
      </c>
      <c r="E3" s="297"/>
      <c r="F3" s="297"/>
      <c r="G3" s="297"/>
      <c r="H3" s="297"/>
      <c r="I3" s="297"/>
      <c r="J3" s="297"/>
      <c r="K3" s="90"/>
      <c r="L3" s="10"/>
      <c r="M3" s="10"/>
      <c r="N3" s="10"/>
      <c r="O3" s="10"/>
      <c r="P3" s="14"/>
    </row>
    <row r="4" spans="1:16" ht="13.5" customHeight="1">
      <c r="A4" s="10"/>
      <c r="B4" s="16"/>
      <c r="C4" s="16"/>
      <c r="D4" s="283" t="s">
        <v>66</v>
      </c>
      <c r="E4" s="283"/>
      <c r="F4" s="283"/>
      <c r="G4" s="283"/>
      <c r="H4" s="283"/>
      <c r="I4" s="283"/>
      <c r="J4" s="283"/>
      <c r="K4" s="302" t="s">
        <v>67</v>
      </c>
      <c r="L4" s="302"/>
      <c r="M4" s="302"/>
      <c r="N4" s="10"/>
      <c r="O4" s="10"/>
      <c r="P4" s="15"/>
    </row>
    <row r="5" spans="1:16" ht="13.5" customHeight="1">
      <c r="A5" s="10"/>
      <c r="B5" s="75"/>
      <c r="C5" s="75"/>
      <c r="D5" s="75"/>
      <c r="E5" s="75"/>
      <c r="F5" s="75"/>
      <c r="G5" s="75"/>
      <c r="H5" s="75"/>
      <c r="I5" s="75"/>
      <c r="J5" s="75"/>
      <c r="K5" s="296" t="s">
        <v>272</v>
      </c>
      <c r="L5" s="296"/>
      <c r="M5" s="296"/>
      <c r="N5" s="296"/>
      <c r="O5" s="16"/>
      <c r="P5" s="15"/>
    </row>
    <row r="6" spans="1:16" ht="13.5" customHeight="1">
      <c r="A6" s="10"/>
      <c r="B6" s="91"/>
      <c r="C6" s="91"/>
      <c r="D6" s="295" t="s">
        <v>68</v>
      </c>
      <c r="E6" s="295"/>
      <c r="F6" s="295"/>
      <c r="G6" s="295"/>
      <c r="H6" s="295"/>
      <c r="I6" s="295"/>
      <c r="J6" s="295"/>
      <c r="K6" s="296" t="s">
        <v>271</v>
      </c>
      <c r="L6" s="296"/>
      <c r="M6" s="296"/>
      <c r="N6" s="296"/>
      <c r="O6" s="10"/>
      <c r="P6" s="15"/>
    </row>
    <row r="7" spans="1:16" ht="15.75" customHeight="1">
      <c r="A7" s="10"/>
      <c r="B7" s="92"/>
      <c r="C7" s="92"/>
      <c r="D7" s="300" t="s">
        <v>69</v>
      </c>
      <c r="E7" s="300"/>
      <c r="F7" s="300"/>
      <c r="G7" s="300"/>
      <c r="H7" s="300"/>
      <c r="I7" s="300"/>
      <c r="J7" s="300"/>
      <c r="K7" s="92"/>
      <c r="L7" s="92"/>
      <c r="M7" s="10"/>
      <c r="N7" s="10"/>
      <c r="O7" s="92"/>
      <c r="P7" s="14"/>
    </row>
    <row r="8" spans="1:16" ht="13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22.5" customHeight="1">
      <c r="A9" s="10"/>
      <c r="B9" s="301" t="s">
        <v>148</v>
      </c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10"/>
      <c r="P9" s="10"/>
    </row>
    <row r="10" spans="1:16" ht="13.5" customHeight="1" thickBot="1">
      <c r="A10" s="10"/>
      <c r="B10" s="10"/>
      <c r="C10" s="17"/>
      <c r="D10" s="18"/>
      <c r="E10" s="151"/>
      <c r="F10" s="19"/>
      <c r="G10" s="19"/>
      <c r="H10" s="19"/>
      <c r="I10" s="20"/>
      <c r="J10" s="21"/>
      <c r="K10" s="21"/>
      <c r="L10" s="21"/>
      <c r="M10" s="21"/>
      <c r="N10" s="93"/>
      <c r="O10" s="10"/>
      <c r="P10" s="10"/>
    </row>
    <row r="11" spans="2:15" ht="12.75">
      <c r="B11" s="298" t="s">
        <v>23</v>
      </c>
      <c r="C11" s="286" t="s">
        <v>24</v>
      </c>
      <c r="D11" s="277" t="s">
        <v>25</v>
      </c>
      <c r="E11" s="279" t="s">
        <v>158</v>
      </c>
      <c r="F11" s="281" t="s">
        <v>26</v>
      </c>
      <c r="G11" s="279" t="s">
        <v>27</v>
      </c>
      <c r="H11" s="277" t="s">
        <v>70</v>
      </c>
      <c r="I11" s="277"/>
      <c r="J11" s="270"/>
      <c r="K11" s="288" t="s">
        <v>71</v>
      </c>
      <c r="L11" s="272"/>
      <c r="M11" s="289" t="s">
        <v>72</v>
      </c>
      <c r="N11" s="291" t="s">
        <v>73</v>
      </c>
      <c r="O11" s="293" t="s">
        <v>74</v>
      </c>
    </row>
    <row r="12" spans="2:15" ht="13.5" thickBot="1">
      <c r="B12" s="299"/>
      <c r="C12" s="287"/>
      <c r="D12" s="278"/>
      <c r="E12" s="280"/>
      <c r="F12" s="282"/>
      <c r="G12" s="280"/>
      <c r="H12" s="22">
        <v>1</v>
      </c>
      <c r="I12" s="22">
        <v>2</v>
      </c>
      <c r="J12" s="23">
        <v>3</v>
      </c>
      <c r="K12" s="94">
        <v>1</v>
      </c>
      <c r="L12" s="95">
        <v>2</v>
      </c>
      <c r="M12" s="290"/>
      <c r="N12" s="292"/>
      <c r="O12" s="294"/>
    </row>
    <row r="13" spans="1:16" s="189" customFormat="1" ht="15.75">
      <c r="A13" s="180"/>
      <c r="B13" s="181">
        <f aca="true" t="shared" si="0" ref="B13:B44">B12+1</f>
        <v>1</v>
      </c>
      <c r="C13" s="182">
        <v>38</v>
      </c>
      <c r="D13" s="183" t="s">
        <v>131</v>
      </c>
      <c r="E13" s="184"/>
      <c r="F13" s="185" t="s">
        <v>132</v>
      </c>
      <c r="G13" s="186" t="s">
        <v>36</v>
      </c>
      <c r="H13" s="199">
        <v>180</v>
      </c>
      <c r="I13" s="199">
        <v>180</v>
      </c>
      <c r="J13" s="200">
        <v>180</v>
      </c>
      <c r="K13" s="201">
        <v>237</v>
      </c>
      <c r="L13" s="187"/>
      <c r="M13" s="119">
        <f aca="true" t="shared" si="1" ref="M13:M52">SUM(H13:J13)</f>
        <v>540</v>
      </c>
      <c r="N13" s="119">
        <f>RANK(M13,M$13:M$64)</f>
        <v>1</v>
      </c>
      <c r="O13" s="188">
        <f>INT(((M13/$M$13)+((LOG(48)-LOG(N13))/10))*100)</f>
        <v>116</v>
      </c>
      <c r="P13" s="180"/>
    </row>
    <row r="14" spans="1:16" s="189" customFormat="1" ht="15.75">
      <c r="A14" s="180"/>
      <c r="B14" s="190">
        <f t="shared" si="0"/>
        <v>2</v>
      </c>
      <c r="C14" s="172">
        <v>40</v>
      </c>
      <c r="D14" s="191" t="s">
        <v>35</v>
      </c>
      <c r="E14" s="192"/>
      <c r="F14" s="193" t="s">
        <v>128</v>
      </c>
      <c r="G14" s="192" t="s">
        <v>36</v>
      </c>
      <c r="H14" s="199">
        <v>180</v>
      </c>
      <c r="I14" s="199">
        <v>180</v>
      </c>
      <c r="J14" s="200">
        <v>180</v>
      </c>
      <c r="K14" s="201">
        <v>197</v>
      </c>
      <c r="L14" s="194"/>
      <c r="M14" s="99">
        <f t="shared" si="1"/>
        <v>540</v>
      </c>
      <c r="N14" s="99">
        <v>2</v>
      </c>
      <c r="O14" s="195">
        <f aca="true" t="shared" si="2" ref="O14:O60">INT(((M14/$M$13)+((LOG(48)-LOG(N14))/10))*100)</f>
        <v>113</v>
      </c>
      <c r="P14" s="180"/>
    </row>
    <row r="15" spans="1:16" s="189" customFormat="1" ht="15.75">
      <c r="A15" s="180"/>
      <c r="B15" s="190">
        <f t="shared" si="0"/>
        <v>3</v>
      </c>
      <c r="C15" s="172">
        <v>7</v>
      </c>
      <c r="D15" s="196" t="s">
        <v>144</v>
      </c>
      <c r="E15" s="197"/>
      <c r="F15" s="193" t="s">
        <v>145</v>
      </c>
      <c r="G15" s="192" t="s">
        <v>36</v>
      </c>
      <c r="H15" s="199">
        <v>180</v>
      </c>
      <c r="I15" s="199">
        <v>180</v>
      </c>
      <c r="J15" s="200">
        <v>180</v>
      </c>
      <c r="K15" s="201">
        <v>196</v>
      </c>
      <c r="L15" s="198"/>
      <c r="M15" s="99">
        <f t="shared" si="1"/>
        <v>540</v>
      </c>
      <c r="N15" s="99">
        <v>3</v>
      </c>
      <c r="O15" s="195">
        <f t="shared" si="2"/>
        <v>112</v>
      </c>
      <c r="P15" s="180"/>
    </row>
    <row r="16" spans="2:15" ht="15.75">
      <c r="B16" s="96">
        <f t="shared" si="0"/>
        <v>4</v>
      </c>
      <c r="C16" s="153">
        <v>73</v>
      </c>
      <c r="D16" s="50" t="s">
        <v>194</v>
      </c>
      <c r="E16" s="142" t="s">
        <v>255</v>
      </c>
      <c r="F16" s="36" t="s">
        <v>211</v>
      </c>
      <c r="G16" s="43" t="s">
        <v>222</v>
      </c>
      <c r="H16" s="202">
        <v>180</v>
      </c>
      <c r="I16" s="202">
        <v>180</v>
      </c>
      <c r="J16" s="203">
        <v>180</v>
      </c>
      <c r="K16" s="204">
        <v>122</v>
      </c>
      <c r="L16" s="98"/>
      <c r="M16" s="45">
        <f t="shared" si="1"/>
        <v>540</v>
      </c>
      <c r="N16" s="99">
        <v>4</v>
      </c>
      <c r="O16" s="112">
        <f t="shared" si="2"/>
        <v>110</v>
      </c>
    </row>
    <row r="17" spans="2:15" ht="15.75">
      <c r="B17" s="96">
        <f t="shared" si="0"/>
        <v>5</v>
      </c>
      <c r="C17" s="153">
        <v>84</v>
      </c>
      <c r="D17" s="50" t="s">
        <v>195</v>
      </c>
      <c r="E17" s="32"/>
      <c r="F17" s="36" t="s">
        <v>212</v>
      </c>
      <c r="G17" s="43" t="s">
        <v>165</v>
      </c>
      <c r="H17" s="202">
        <v>180</v>
      </c>
      <c r="I17" s="202">
        <v>180</v>
      </c>
      <c r="J17" s="203">
        <v>180</v>
      </c>
      <c r="K17" s="204">
        <v>103</v>
      </c>
      <c r="L17" s="38"/>
      <c r="M17" s="45">
        <f t="shared" si="1"/>
        <v>540</v>
      </c>
      <c r="N17" s="99">
        <v>5</v>
      </c>
      <c r="O17" s="112">
        <f t="shared" si="2"/>
        <v>109</v>
      </c>
    </row>
    <row r="18" spans="2:15" ht="15.75">
      <c r="B18" s="96">
        <f t="shared" si="0"/>
        <v>6</v>
      </c>
      <c r="C18" s="153">
        <v>75</v>
      </c>
      <c r="D18" s="143" t="s">
        <v>43</v>
      </c>
      <c r="E18" s="32"/>
      <c r="F18" s="36" t="s">
        <v>44</v>
      </c>
      <c r="G18" s="135" t="s">
        <v>36</v>
      </c>
      <c r="H18" s="202">
        <v>165</v>
      </c>
      <c r="I18" s="202">
        <v>128</v>
      </c>
      <c r="J18" s="203">
        <v>180</v>
      </c>
      <c r="K18" s="101"/>
      <c r="L18" s="102"/>
      <c r="M18" s="45">
        <f t="shared" si="1"/>
        <v>473</v>
      </c>
      <c r="N18" s="99">
        <f aca="true" t="shared" si="3" ref="N18:N64">RANK(M18,M$13:M$64)</f>
        <v>6</v>
      </c>
      <c r="O18" s="112">
        <f t="shared" si="2"/>
        <v>96</v>
      </c>
    </row>
    <row r="19" spans="2:15" ht="15.75">
      <c r="B19" s="96">
        <f t="shared" si="0"/>
        <v>7</v>
      </c>
      <c r="C19" s="153">
        <v>9</v>
      </c>
      <c r="D19" s="105" t="s">
        <v>196</v>
      </c>
      <c r="E19" s="32"/>
      <c r="F19" s="106" t="s">
        <v>213</v>
      </c>
      <c r="G19" s="32" t="s">
        <v>36</v>
      </c>
      <c r="H19" s="202">
        <v>112</v>
      </c>
      <c r="I19" s="202">
        <v>180</v>
      </c>
      <c r="J19" s="203">
        <v>180</v>
      </c>
      <c r="K19" s="100"/>
      <c r="L19" s="38"/>
      <c r="M19" s="45">
        <f t="shared" si="1"/>
        <v>472</v>
      </c>
      <c r="N19" s="99">
        <f t="shared" si="3"/>
        <v>7</v>
      </c>
      <c r="O19" s="112">
        <f t="shared" si="2"/>
        <v>95</v>
      </c>
    </row>
    <row r="20" spans="2:15" ht="15.75">
      <c r="B20" s="96">
        <f t="shared" si="0"/>
        <v>8</v>
      </c>
      <c r="C20" s="153">
        <v>23</v>
      </c>
      <c r="D20" s="50" t="s">
        <v>170</v>
      </c>
      <c r="E20" s="32"/>
      <c r="F20" s="36" t="s">
        <v>171</v>
      </c>
      <c r="G20" s="43" t="s">
        <v>165</v>
      </c>
      <c r="H20" s="202">
        <v>180</v>
      </c>
      <c r="I20" s="202">
        <v>110</v>
      </c>
      <c r="J20" s="203">
        <v>180</v>
      </c>
      <c r="K20" s="100"/>
      <c r="L20" s="38"/>
      <c r="M20" s="45">
        <f t="shared" si="1"/>
        <v>470</v>
      </c>
      <c r="N20" s="99">
        <f t="shared" si="3"/>
        <v>8</v>
      </c>
      <c r="O20" s="112">
        <f t="shared" si="2"/>
        <v>94</v>
      </c>
    </row>
    <row r="21" spans="2:15" ht="15.75">
      <c r="B21" s="96">
        <f t="shared" si="0"/>
        <v>9</v>
      </c>
      <c r="C21" s="153">
        <v>22</v>
      </c>
      <c r="D21" s="50" t="s">
        <v>173</v>
      </c>
      <c r="E21" s="142"/>
      <c r="F21" s="36" t="s">
        <v>172</v>
      </c>
      <c r="G21" s="43" t="s">
        <v>165</v>
      </c>
      <c r="H21" s="202">
        <v>180</v>
      </c>
      <c r="I21" s="202">
        <v>174</v>
      </c>
      <c r="J21" s="203">
        <v>115</v>
      </c>
      <c r="K21" s="100"/>
      <c r="L21" s="38"/>
      <c r="M21" s="45">
        <f t="shared" si="1"/>
        <v>469</v>
      </c>
      <c r="N21" s="99">
        <f t="shared" si="3"/>
        <v>9</v>
      </c>
      <c r="O21" s="112">
        <f t="shared" si="2"/>
        <v>94</v>
      </c>
    </row>
    <row r="22" spans="2:15" ht="15.75">
      <c r="B22" s="96">
        <f t="shared" si="0"/>
        <v>10</v>
      </c>
      <c r="C22" s="153">
        <v>64</v>
      </c>
      <c r="D22" s="141" t="s">
        <v>183</v>
      </c>
      <c r="E22" s="32"/>
      <c r="F22" s="36" t="s">
        <v>184</v>
      </c>
      <c r="G22" s="43" t="s">
        <v>165</v>
      </c>
      <c r="H22" s="202">
        <v>180</v>
      </c>
      <c r="I22" s="202">
        <v>180</v>
      </c>
      <c r="J22" s="203">
        <v>86</v>
      </c>
      <c r="K22" s="100"/>
      <c r="L22" s="38"/>
      <c r="M22" s="45">
        <f t="shared" si="1"/>
        <v>446</v>
      </c>
      <c r="N22" s="99">
        <f t="shared" si="3"/>
        <v>10</v>
      </c>
      <c r="O22" s="112">
        <f t="shared" si="2"/>
        <v>89</v>
      </c>
    </row>
    <row r="23" spans="2:15" ht="15.75">
      <c r="B23" s="96">
        <f t="shared" si="0"/>
        <v>11</v>
      </c>
      <c r="C23" s="153">
        <v>1</v>
      </c>
      <c r="D23" s="35" t="s">
        <v>46</v>
      </c>
      <c r="E23" s="142" t="s">
        <v>258</v>
      </c>
      <c r="F23" s="42" t="s">
        <v>47</v>
      </c>
      <c r="G23" s="43" t="s">
        <v>45</v>
      </c>
      <c r="H23" s="202">
        <v>97</v>
      </c>
      <c r="I23" s="202">
        <v>157</v>
      </c>
      <c r="J23" s="203">
        <v>180</v>
      </c>
      <c r="K23" s="100"/>
      <c r="L23" s="38"/>
      <c r="M23" s="45">
        <f t="shared" si="1"/>
        <v>434</v>
      </c>
      <c r="N23" s="99">
        <f t="shared" si="3"/>
        <v>11</v>
      </c>
      <c r="O23" s="112">
        <f t="shared" si="2"/>
        <v>86</v>
      </c>
    </row>
    <row r="24" spans="2:15" ht="15.75">
      <c r="B24" s="96">
        <f t="shared" si="0"/>
        <v>12</v>
      </c>
      <c r="C24" s="153">
        <v>72</v>
      </c>
      <c r="D24" s="35" t="s">
        <v>197</v>
      </c>
      <c r="E24" s="142" t="s">
        <v>256</v>
      </c>
      <c r="F24" s="42" t="s">
        <v>257</v>
      </c>
      <c r="G24" s="43" t="s">
        <v>222</v>
      </c>
      <c r="H24" s="202">
        <v>108</v>
      </c>
      <c r="I24" s="202">
        <v>166</v>
      </c>
      <c r="J24" s="203">
        <v>153</v>
      </c>
      <c r="K24" s="100"/>
      <c r="L24" s="38"/>
      <c r="M24" s="45">
        <f t="shared" si="1"/>
        <v>427</v>
      </c>
      <c r="N24" s="99">
        <f t="shared" si="3"/>
        <v>12</v>
      </c>
      <c r="O24" s="112">
        <f t="shared" si="2"/>
        <v>85</v>
      </c>
    </row>
    <row r="25" spans="2:15" ht="15.75">
      <c r="B25" s="96">
        <f t="shared" si="0"/>
        <v>13</v>
      </c>
      <c r="C25" s="153">
        <v>68</v>
      </c>
      <c r="D25" s="53" t="s">
        <v>189</v>
      </c>
      <c r="E25" s="32"/>
      <c r="F25" s="36" t="s">
        <v>190</v>
      </c>
      <c r="G25" s="43" t="s">
        <v>165</v>
      </c>
      <c r="H25" s="202">
        <v>144</v>
      </c>
      <c r="I25" s="202">
        <v>98</v>
      </c>
      <c r="J25" s="203">
        <v>176</v>
      </c>
      <c r="K25" s="100"/>
      <c r="L25" s="38"/>
      <c r="M25" s="45">
        <f t="shared" si="1"/>
        <v>418</v>
      </c>
      <c r="N25" s="99">
        <f t="shared" si="3"/>
        <v>13</v>
      </c>
      <c r="O25" s="112">
        <f t="shared" si="2"/>
        <v>83</v>
      </c>
    </row>
    <row r="26" spans="2:15" ht="15.75">
      <c r="B26" s="96">
        <f t="shared" si="0"/>
        <v>14</v>
      </c>
      <c r="C26" s="153">
        <v>37</v>
      </c>
      <c r="D26" s="35" t="s">
        <v>133</v>
      </c>
      <c r="E26" s="32"/>
      <c r="F26" s="42" t="s">
        <v>134</v>
      </c>
      <c r="G26" s="32" t="s">
        <v>36</v>
      </c>
      <c r="H26" s="202">
        <v>180</v>
      </c>
      <c r="I26" s="202">
        <v>135</v>
      </c>
      <c r="J26" s="203">
        <v>80</v>
      </c>
      <c r="K26" s="100"/>
      <c r="L26" s="38"/>
      <c r="M26" s="45">
        <f t="shared" si="1"/>
        <v>395</v>
      </c>
      <c r="N26" s="99">
        <f t="shared" si="3"/>
        <v>14</v>
      </c>
      <c r="O26" s="112">
        <f t="shared" si="2"/>
        <v>78</v>
      </c>
    </row>
    <row r="27" spans="2:15" ht="15.75">
      <c r="B27" s="96">
        <f t="shared" si="0"/>
        <v>15</v>
      </c>
      <c r="C27" s="153">
        <v>24</v>
      </c>
      <c r="D27" s="35" t="s">
        <v>163</v>
      </c>
      <c r="E27" s="32"/>
      <c r="F27" s="42" t="s">
        <v>164</v>
      </c>
      <c r="G27" s="43" t="s">
        <v>165</v>
      </c>
      <c r="H27" s="202">
        <v>180</v>
      </c>
      <c r="I27" s="202">
        <v>114</v>
      </c>
      <c r="J27" s="203">
        <v>98</v>
      </c>
      <c r="K27" s="100"/>
      <c r="L27" s="38"/>
      <c r="M27" s="45">
        <f t="shared" si="1"/>
        <v>392</v>
      </c>
      <c r="N27" s="99">
        <f t="shared" si="3"/>
        <v>15</v>
      </c>
      <c r="O27" s="112">
        <f t="shared" si="2"/>
        <v>77</v>
      </c>
    </row>
    <row r="28" spans="2:15" ht="15.75">
      <c r="B28" s="96">
        <f t="shared" si="0"/>
        <v>16</v>
      </c>
      <c r="C28" s="153">
        <v>16</v>
      </c>
      <c r="D28" s="35" t="s">
        <v>41</v>
      </c>
      <c r="E28" s="142"/>
      <c r="F28" s="42" t="s">
        <v>42</v>
      </c>
      <c r="G28" s="43" t="s">
        <v>36</v>
      </c>
      <c r="H28" s="202">
        <v>132</v>
      </c>
      <c r="I28" s="202">
        <v>180</v>
      </c>
      <c r="J28" s="203">
        <v>79</v>
      </c>
      <c r="K28" s="100"/>
      <c r="L28" s="38"/>
      <c r="M28" s="45">
        <f t="shared" si="1"/>
        <v>391</v>
      </c>
      <c r="N28" s="99">
        <f t="shared" si="3"/>
        <v>16</v>
      </c>
      <c r="O28" s="112">
        <f t="shared" si="2"/>
        <v>77</v>
      </c>
    </row>
    <row r="29" spans="2:15" ht="15.75">
      <c r="B29" s="96">
        <f t="shared" si="0"/>
        <v>17</v>
      </c>
      <c r="C29" s="153">
        <v>14</v>
      </c>
      <c r="D29" s="35" t="s">
        <v>124</v>
      </c>
      <c r="E29" s="32"/>
      <c r="F29" s="42" t="s">
        <v>125</v>
      </c>
      <c r="G29" s="32" t="s">
        <v>39</v>
      </c>
      <c r="H29" s="202">
        <v>90</v>
      </c>
      <c r="I29" s="202">
        <v>95</v>
      </c>
      <c r="J29" s="203">
        <v>180</v>
      </c>
      <c r="K29" s="100"/>
      <c r="L29" s="38"/>
      <c r="M29" s="45">
        <f t="shared" si="1"/>
        <v>365</v>
      </c>
      <c r="N29" s="99">
        <f t="shared" si="3"/>
        <v>17</v>
      </c>
      <c r="O29" s="112">
        <f t="shared" si="2"/>
        <v>72</v>
      </c>
    </row>
    <row r="30" spans="2:15" ht="15.75">
      <c r="B30" s="96">
        <f t="shared" si="0"/>
        <v>18</v>
      </c>
      <c r="C30" s="153">
        <v>34</v>
      </c>
      <c r="D30" s="35" t="s">
        <v>138</v>
      </c>
      <c r="E30" s="32"/>
      <c r="F30" s="42" t="s">
        <v>159</v>
      </c>
      <c r="G30" s="32" t="s">
        <v>36</v>
      </c>
      <c r="H30" s="202">
        <v>145</v>
      </c>
      <c r="I30" s="202">
        <v>35</v>
      </c>
      <c r="J30" s="203">
        <v>180</v>
      </c>
      <c r="K30" s="100"/>
      <c r="L30" s="38"/>
      <c r="M30" s="45">
        <f t="shared" si="1"/>
        <v>360</v>
      </c>
      <c r="N30" s="99">
        <f t="shared" si="3"/>
        <v>18</v>
      </c>
      <c r="O30" s="112">
        <f t="shared" si="2"/>
        <v>70</v>
      </c>
    </row>
    <row r="31" spans="2:15" ht="15.75">
      <c r="B31" s="96">
        <f t="shared" si="0"/>
        <v>19</v>
      </c>
      <c r="C31" s="153">
        <v>6</v>
      </c>
      <c r="D31" s="35" t="s">
        <v>37</v>
      </c>
      <c r="E31" s="107"/>
      <c r="F31" s="42" t="s">
        <v>38</v>
      </c>
      <c r="G31" s="32" t="s">
        <v>36</v>
      </c>
      <c r="H31" s="202">
        <v>180</v>
      </c>
      <c r="I31" s="202">
        <v>180</v>
      </c>
      <c r="J31" s="203">
        <v>0</v>
      </c>
      <c r="K31" s="100"/>
      <c r="L31" s="38"/>
      <c r="M31" s="45">
        <f t="shared" si="1"/>
        <v>360</v>
      </c>
      <c r="N31" s="99">
        <f t="shared" si="3"/>
        <v>18</v>
      </c>
      <c r="O31" s="112">
        <f t="shared" si="2"/>
        <v>70</v>
      </c>
    </row>
    <row r="32" spans="2:15" ht="15.75">
      <c r="B32" s="96">
        <f t="shared" si="0"/>
        <v>20</v>
      </c>
      <c r="C32" s="153">
        <v>82</v>
      </c>
      <c r="D32" s="50" t="s">
        <v>198</v>
      </c>
      <c r="E32" s="142"/>
      <c r="F32" s="36" t="s">
        <v>214</v>
      </c>
      <c r="G32" s="43" t="s">
        <v>165</v>
      </c>
      <c r="H32" s="202">
        <v>122</v>
      </c>
      <c r="I32" s="202">
        <v>53</v>
      </c>
      <c r="J32" s="203">
        <v>180</v>
      </c>
      <c r="K32" s="100"/>
      <c r="L32" s="38"/>
      <c r="M32" s="45">
        <f t="shared" si="1"/>
        <v>355</v>
      </c>
      <c r="N32" s="99">
        <f t="shared" si="3"/>
        <v>20</v>
      </c>
      <c r="O32" s="112">
        <f t="shared" si="2"/>
        <v>69</v>
      </c>
    </row>
    <row r="33" spans="2:15" ht="15.75">
      <c r="B33" s="96">
        <f t="shared" si="0"/>
        <v>21</v>
      </c>
      <c r="C33" s="153">
        <v>5</v>
      </c>
      <c r="D33" s="114" t="s">
        <v>199</v>
      </c>
      <c r="E33" s="142"/>
      <c r="F33" s="42" t="s">
        <v>141</v>
      </c>
      <c r="G33" s="32" t="s">
        <v>36</v>
      </c>
      <c r="H33" s="202">
        <v>180</v>
      </c>
      <c r="I33" s="202">
        <v>93</v>
      </c>
      <c r="J33" s="203">
        <v>74</v>
      </c>
      <c r="K33" s="100"/>
      <c r="L33" s="38"/>
      <c r="M33" s="45">
        <f t="shared" si="1"/>
        <v>347</v>
      </c>
      <c r="N33" s="99">
        <f t="shared" si="3"/>
        <v>21</v>
      </c>
      <c r="O33" s="112">
        <f t="shared" si="2"/>
        <v>67</v>
      </c>
    </row>
    <row r="34" spans="2:15" ht="15.75">
      <c r="B34" s="96">
        <f t="shared" si="0"/>
        <v>22</v>
      </c>
      <c r="C34" s="153">
        <v>86</v>
      </c>
      <c r="D34" s="35" t="s">
        <v>200</v>
      </c>
      <c r="E34" s="142"/>
      <c r="F34" s="42" t="s">
        <v>215</v>
      </c>
      <c r="G34" s="43" t="s">
        <v>165</v>
      </c>
      <c r="H34" s="202">
        <v>83</v>
      </c>
      <c r="I34" s="202">
        <v>180</v>
      </c>
      <c r="J34" s="203">
        <v>83</v>
      </c>
      <c r="K34" s="100"/>
      <c r="L34" s="38"/>
      <c r="M34" s="45">
        <f t="shared" si="1"/>
        <v>346</v>
      </c>
      <c r="N34" s="99">
        <f t="shared" si="3"/>
        <v>22</v>
      </c>
      <c r="O34" s="112">
        <f t="shared" si="2"/>
        <v>67</v>
      </c>
    </row>
    <row r="35" spans="2:15" ht="15.75">
      <c r="B35" s="96">
        <f t="shared" si="0"/>
        <v>23</v>
      </c>
      <c r="C35" s="153">
        <v>8</v>
      </c>
      <c r="D35" s="35" t="s">
        <v>201</v>
      </c>
      <c r="E35" s="32"/>
      <c r="F35" s="42" t="s">
        <v>143</v>
      </c>
      <c r="G35" s="32" t="s">
        <v>36</v>
      </c>
      <c r="H35" s="202">
        <v>157</v>
      </c>
      <c r="I35" s="202">
        <v>70</v>
      </c>
      <c r="J35" s="203">
        <v>79</v>
      </c>
      <c r="K35" s="100"/>
      <c r="L35" s="38"/>
      <c r="M35" s="45">
        <f t="shared" si="1"/>
        <v>306</v>
      </c>
      <c r="N35" s="99">
        <f t="shared" si="3"/>
        <v>23</v>
      </c>
      <c r="O35" s="112">
        <f t="shared" si="2"/>
        <v>59</v>
      </c>
    </row>
    <row r="36" spans="2:15" ht="15.75">
      <c r="B36" s="96">
        <f t="shared" si="0"/>
        <v>24</v>
      </c>
      <c r="C36" s="153">
        <v>42</v>
      </c>
      <c r="D36" s="50" t="s">
        <v>157</v>
      </c>
      <c r="E36" s="32"/>
      <c r="F36" s="36" t="s">
        <v>216</v>
      </c>
      <c r="G36" s="32" t="s">
        <v>36</v>
      </c>
      <c r="H36" s="202">
        <v>148</v>
      </c>
      <c r="I36" s="202">
        <v>72</v>
      </c>
      <c r="J36" s="203">
        <v>85</v>
      </c>
      <c r="K36" s="100"/>
      <c r="L36" s="38"/>
      <c r="M36" s="45">
        <f t="shared" si="1"/>
        <v>305</v>
      </c>
      <c r="N36" s="99">
        <f t="shared" si="3"/>
        <v>24</v>
      </c>
      <c r="O36" s="112">
        <f t="shared" si="2"/>
        <v>59</v>
      </c>
    </row>
    <row r="37" spans="2:15" ht="15.75">
      <c r="B37" s="96">
        <f t="shared" si="0"/>
        <v>25</v>
      </c>
      <c r="C37" s="153">
        <v>33</v>
      </c>
      <c r="D37" s="35" t="s">
        <v>139</v>
      </c>
      <c r="E37" s="32"/>
      <c r="F37" s="42" t="s">
        <v>140</v>
      </c>
      <c r="G37" s="32" t="s">
        <v>36</v>
      </c>
      <c r="H37" s="202">
        <v>121</v>
      </c>
      <c r="I37" s="202">
        <v>0</v>
      </c>
      <c r="J37" s="203">
        <v>180</v>
      </c>
      <c r="K37" s="100"/>
      <c r="L37" s="38"/>
      <c r="M37" s="45">
        <f t="shared" si="1"/>
        <v>301</v>
      </c>
      <c r="N37" s="99">
        <f t="shared" si="3"/>
        <v>25</v>
      </c>
      <c r="O37" s="112">
        <f t="shared" si="2"/>
        <v>58</v>
      </c>
    </row>
    <row r="38" spans="2:15" ht="15.75">
      <c r="B38" s="96">
        <f t="shared" si="0"/>
        <v>26</v>
      </c>
      <c r="C38" s="153">
        <v>43</v>
      </c>
      <c r="D38" s="50" t="s">
        <v>57</v>
      </c>
      <c r="E38" s="32"/>
      <c r="F38" s="36" t="s">
        <v>58</v>
      </c>
      <c r="G38" s="32" t="s">
        <v>36</v>
      </c>
      <c r="H38" s="202">
        <v>90</v>
      </c>
      <c r="I38" s="202">
        <v>0</v>
      </c>
      <c r="J38" s="203">
        <v>180</v>
      </c>
      <c r="K38" s="101"/>
      <c r="L38" s="102"/>
      <c r="M38" s="45">
        <f t="shared" si="1"/>
        <v>270</v>
      </c>
      <c r="N38" s="99">
        <f t="shared" si="3"/>
        <v>26</v>
      </c>
      <c r="O38" s="112">
        <f t="shared" si="2"/>
        <v>52</v>
      </c>
    </row>
    <row r="39" spans="2:15" ht="15.75">
      <c r="B39" s="96">
        <f t="shared" si="0"/>
        <v>27</v>
      </c>
      <c r="C39" s="153">
        <v>19</v>
      </c>
      <c r="D39" s="62" t="s">
        <v>178</v>
      </c>
      <c r="E39" s="142"/>
      <c r="F39" s="42" t="s">
        <v>179</v>
      </c>
      <c r="G39" s="43" t="s">
        <v>165</v>
      </c>
      <c r="H39" s="202">
        <v>82</v>
      </c>
      <c r="I39" s="202">
        <v>0</v>
      </c>
      <c r="J39" s="203">
        <v>138</v>
      </c>
      <c r="K39" s="100"/>
      <c r="L39" s="38"/>
      <c r="M39" s="45">
        <f t="shared" si="1"/>
        <v>220</v>
      </c>
      <c r="N39" s="99">
        <f t="shared" si="3"/>
        <v>27</v>
      </c>
      <c r="O39" s="112">
        <f t="shared" si="2"/>
        <v>43</v>
      </c>
    </row>
    <row r="40" spans="2:15" ht="15.75">
      <c r="B40" s="96">
        <f t="shared" si="0"/>
        <v>28</v>
      </c>
      <c r="C40" s="153">
        <v>31</v>
      </c>
      <c r="D40" s="50" t="s">
        <v>202</v>
      </c>
      <c r="E40" s="107"/>
      <c r="F40" s="36" t="s">
        <v>217</v>
      </c>
      <c r="G40" s="43" t="s">
        <v>36</v>
      </c>
      <c r="H40" s="202">
        <v>0</v>
      </c>
      <c r="I40" s="202">
        <v>116</v>
      </c>
      <c r="J40" s="203">
        <v>103</v>
      </c>
      <c r="K40" s="100"/>
      <c r="L40" s="38"/>
      <c r="M40" s="45">
        <f t="shared" si="1"/>
        <v>219</v>
      </c>
      <c r="N40" s="99">
        <f t="shared" si="3"/>
        <v>28</v>
      </c>
      <c r="O40" s="112">
        <f t="shared" si="2"/>
        <v>42</v>
      </c>
    </row>
    <row r="41" spans="2:15" ht="15.75">
      <c r="B41" s="96">
        <f t="shared" si="0"/>
        <v>29</v>
      </c>
      <c r="C41" s="153">
        <v>4</v>
      </c>
      <c r="D41" s="105" t="s">
        <v>203</v>
      </c>
      <c r="E41" s="32"/>
      <c r="F41" s="106" t="s">
        <v>146</v>
      </c>
      <c r="G41" s="32" t="s">
        <v>36</v>
      </c>
      <c r="H41" s="202">
        <v>0</v>
      </c>
      <c r="I41" s="202">
        <v>180</v>
      </c>
      <c r="J41" s="203">
        <v>34</v>
      </c>
      <c r="K41" s="100"/>
      <c r="L41" s="38"/>
      <c r="M41" s="45">
        <f t="shared" si="1"/>
        <v>214</v>
      </c>
      <c r="N41" s="99">
        <f t="shared" si="3"/>
        <v>29</v>
      </c>
      <c r="O41" s="112">
        <f t="shared" si="2"/>
        <v>41</v>
      </c>
    </row>
    <row r="42" spans="2:15" ht="15.75">
      <c r="B42" s="96">
        <f t="shared" si="0"/>
        <v>30</v>
      </c>
      <c r="C42" s="153">
        <v>77</v>
      </c>
      <c r="D42" s="110" t="s">
        <v>48</v>
      </c>
      <c r="E42" s="142"/>
      <c r="F42" s="111" t="s">
        <v>49</v>
      </c>
      <c r="G42" s="107" t="s">
        <v>50</v>
      </c>
      <c r="H42" s="202">
        <v>77</v>
      </c>
      <c r="I42" s="202">
        <v>81</v>
      </c>
      <c r="J42" s="203">
        <v>49</v>
      </c>
      <c r="K42" s="31"/>
      <c r="L42" s="98"/>
      <c r="M42" s="45">
        <f t="shared" si="1"/>
        <v>207</v>
      </c>
      <c r="N42" s="99">
        <f t="shared" si="3"/>
        <v>30</v>
      </c>
      <c r="O42" s="112">
        <f t="shared" si="2"/>
        <v>40</v>
      </c>
    </row>
    <row r="43" spans="2:15" ht="15.75">
      <c r="B43" s="96">
        <f t="shared" si="0"/>
        <v>31</v>
      </c>
      <c r="C43" s="153">
        <v>11</v>
      </c>
      <c r="D43" s="53" t="s">
        <v>120</v>
      </c>
      <c r="E43" s="142"/>
      <c r="F43" s="36" t="s">
        <v>121</v>
      </c>
      <c r="G43" s="32" t="s">
        <v>39</v>
      </c>
      <c r="H43" s="202">
        <v>70</v>
      </c>
      <c r="I43" s="202">
        <v>78</v>
      </c>
      <c r="J43" s="203">
        <v>57</v>
      </c>
      <c r="K43" s="100"/>
      <c r="L43" s="38"/>
      <c r="M43" s="45">
        <f t="shared" si="1"/>
        <v>205</v>
      </c>
      <c r="N43" s="99">
        <f t="shared" si="3"/>
        <v>31</v>
      </c>
      <c r="O43" s="112">
        <f t="shared" si="2"/>
        <v>39</v>
      </c>
    </row>
    <row r="44" spans="2:15" ht="15.75">
      <c r="B44" s="96">
        <f t="shared" si="0"/>
        <v>32</v>
      </c>
      <c r="C44" s="153">
        <v>28</v>
      </c>
      <c r="D44" s="35" t="s">
        <v>204</v>
      </c>
      <c r="E44" s="142"/>
      <c r="F44" s="42" t="s">
        <v>218</v>
      </c>
      <c r="G44" s="43" t="s">
        <v>165</v>
      </c>
      <c r="H44" s="202">
        <v>99</v>
      </c>
      <c r="I44" s="202">
        <v>0</v>
      </c>
      <c r="J44" s="203">
        <v>103</v>
      </c>
      <c r="K44" s="100"/>
      <c r="L44" s="38"/>
      <c r="M44" s="45">
        <f t="shared" si="1"/>
        <v>202</v>
      </c>
      <c r="N44" s="99">
        <f t="shared" si="3"/>
        <v>32</v>
      </c>
      <c r="O44" s="112">
        <f t="shared" si="2"/>
        <v>39</v>
      </c>
    </row>
    <row r="45" spans="2:15" ht="15.75">
      <c r="B45" s="96">
        <f aca="true" t="shared" si="4" ref="B45:B64">B44+1</f>
        <v>33</v>
      </c>
      <c r="C45" s="153">
        <v>60</v>
      </c>
      <c r="D45" s="50" t="s">
        <v>205</v>
      </c>
      <c r="E45" s="142"/>
      <c r="F45" s="36" t="s">
        <v>219</v>
      </c>
      <c r="G45" s="43" t="s">
        <v>165</v>
      </c>
      <c r="H45" s="202">
        <v>78</v>
      </c>
      <c r="I45" s="202">
        <v>120</v>
      </c>
      <c r="J45" s="203">
        <v>0</v>
      </c>
      <c r="K45" s="101"/>
      <c r="L45" s="102"/>
      <c r="M45" s="45">
        <f t="shared" si="1"/>
        <v>198</v>
      </c>
      <c r="N45" s="99">
        <f t="shared" si="3"/>
        <v>33</v>
      </c>
      <c r="O45" s="112">
        <f t="shared" si="2"/>
        <v>38</v>
      </c>
    </row>
    <row r="46" spans="2:15" ht="15.75">
      <c r="B46" s="96">
        <f t="shared" si="4"/>
        <v>34</v>
      </c>
      <c r="C46" s="153">
        <v>36</v>
      </c>
      <c r="D46" s="35" t="s">
        <v>135</v>
      </c>
      <c r="E46" s="32" t="s">
        <v>223</v>
      </c>
      <c r="F46" s="42" t="s">
        <v>40</v>
      </c>
      <c r="G46" s="32" t="s">
        <v>36</v>
      </c>
      <c r="H46" s="202">
        <v>0</v>
      </c>
      <c r="I46" s="202">
        <v>90</v>
      </c>
      <c r="J46" s="203">
        <v>102</v>
      </c>
      <c r="K46" s="100"/>
      <c r="L46" s="38"/>
      <c r="M46" s="45">
        <f t="shared" si="1"/>
        <v>192</v>
      </c>
      <c r="N46" s="99">
        <f t="shared" si="3"/>
        <v>34</v>
      </c>
      <c r="O46" s="112">
        <f t="shared" si="2"/>
        <v>37</v>
      </c>
    </row>
    <row r="47" spans="2:15" ht="15.75">
      <c r="B47" s="96">
        <f t="shared" si="4"/>
        <v>35</v>
      </c>
      <c r="C47" s="153">
        <v>78</v>
      </c>
      <c r="D47" s="50" t="s">
        <v>109</v>
      </c>
      <c r="E47" s="155"/>
      <c r="F47" s="36" t="s">
        <v>110</v>
      </c>
      <c r="G47" s="32" t="s">
        <v>50</v>
      </c>
      <c r="H47" s="202">
        <v>0</v>
      </c>
      <c r="I47" s="202">
        <v>107</v>
      </c>
      <c r="J47" s="203">
        <v>77</v>
      </c>
      <c r="K47" s="100"/>
      <c r="L47" s="38"/>
      <c r="M47" s="45">
        <f t="shared" si="1"/>
        <v>184</v>
      </c>
      <c r="N47" s="99">
        <f t="shared" si="3"/>
        <v>35</v>
      </c>
      <c r="O47" s="112">
        <f t="shared" si="2"/>
        <v>35</v>
      </c>
    </row>
    <row r="48" spans="2:15" ht="15.75">
      <c r="B48" s="96">
        <f t="shared" si="4"/>
        <v>36</v>
      </c>
      <c r="C48" s="153">
        <v>71</v>
      </c>
      <c r="D48" s="50" t="s">
        <v>185</v>
      </c>
      <c r="E48" s="32"/>
      <c r="F48" s="36" t="s">
        <v>186</v>
      </c>
      <c r="G48" s="43" t="s">
        <v>165</v>
      </c>
      <c r="H48" s="202">
        <v>0</v>
      </c>
      <c r="I48" s="202">
        <v>0</v>
      </c>
      <c r="J48" s="203">
        <v>180</v>
      </c>
      <c r="K48" s="100"/>
      <c r="L48" s="38"/>
      <c r="M48" s="45">
        <f>SUM(H48:J48)</f>
        <v>180</v>
      </c>
      <c r="N48" s="99">
        <f t="shared" si="3"/>
        <v>36</v>
      </c>
      <c r="O48" s="112">
        <f t="shared" si="2"/>
        <v>34</v>
      </c>
    </row>
    <row r="49" spans="2:15" ht="15.75">
      <c r="B49" s="96">
        <f t="shared" si="4"/>
        <v>37</v>
      </c>
      <c r="C49" s="153">
        <v>25</v>
      </c>
      <c r="D49" s="35" t="s">
        <v>206</v>
      </c>
      <c r="E49" s="32"/>
      <c r="F49" s="42" t="s">
        <v>142</v>
      </c>
      <c r="G49" s="32" t="s">
        <v>36</v>
      </c>
      <c r="H49" s="202">
        <v>0</v>
      </c>
      <c r="I49" s="202">
        <v>72</v>
      </c>
      <c r="J49" s="203">
        <v>106</v>
      </c>
      <c r="K49" s="100"/>
      <c r="L49" s="38"/>
      <c r="M49" s="45">
        <f>SUM(H49:J49)</f>
        <v>178</v>
      </c>
      <c r="N49" s="99">
        <f t="shared" si="3"/>
        <v>37</v>
      </c>
      <c r="O49" s="112">
        <f t="shared" si="2"/>
        <v>34</v>
      </c>
    </row>
    <row r="50" spans="2:15" ht="15.75">
      <c r="B50" s="96">
        <f t="shared" si="4"/>
        <v>38</v>
      </c>
      <c r="C50" s="153">
        <v>29</v>
      </c>
      <c r="D50" s="50" t="s">
        <v>207</v>
      </c>
      <c r="E50" s="142"/>
      <c r="F50" s="36" t="s">
        <v>162</v>
      </c>
      <c r="G50" s="32" t="s">
        <v>36</v>
      </c>
      <c r="H50" s="202">
        <v>49</v>
      </c>
      <c r="I50" s="202">
        <v>39</v>
      </c>
      <c r="J50" s="203">
        <v>67</v>
      </c>
      <c r="K50" s="31"/>
      <c r="L50" s="98"/>
      <c r="M50" s="45">
        <f t="shared" si="1"/>
        <v>155</v>
      </c>
      <c r="N50" s="99">
        <f t="shared" si="3"/>
        <v>38</v>
      </c>
      <c r="O50" s="112">
        <f t="shared" si="2"/>
        <v>29</v>
      </c>
    </row>
    <row r="51" spans="2:15" ht="15.75">
      <c r="B51" s="96">
        <f t="shared" si="4"/>
        <v>39</v>
      </c>
      <c r="C51" s="153">
        <v>79</v>
      </c>
      <c r="D51" s="50" t="s">
        <v>116</v>
      </c>
      <c r="E51" s="142" t="s">
        <v>261</v>
      </c>
      <c r="F51" s="36" t="s">
        <v>117</v>
      </c>
      <c r="G51" s="43" t="s">
        <v>45</v>
      </c>
      <c r="H51" s="202">
        <v>77</v>
      </c>
      <c r="I51" s="202">
        <v>73</v>
      </c>
      <c r="J51" s="203">
        <v>0</v>
      </c>
      <c r="K51" s="100"/>
      <c r="L51" s="38"/>
      <c r="M51" s="45">
        <f t="shared" si="1"/>
        <v>150</v>
      </c>
      <c r="N51" s="99">
        <f t="shared" si="3"/>
        <v>39</v>
      </c>
      <c r="O51" s="112">
        <f t="shared" si="2"/>
        <v>28</v>
      </c>
    </row>
    <row r="52" spans="2:15" ht="15.75">
      <c r="B52" s="31">
        <f t="shared" si="4"/>
        <v>40</v>
      </c>
      <c r="C52" s="153">
        <v>2</v>
      </c>
      <c r="D52" s="50" t="s">
        <v>114</v>
      </c>
      <c r="E52" s="32" t="s">
        <v>260</v>
      </c>
      <c r="F52" s="36" t="s">
        <v>115</v>
      </c>
      <c r="G52" s="43" t="s">
        <v>45</v>
      </c>
      <c r="H52" s="202">
        <v>108</v>
      </c>
      <c r="I52" s="202">
        <v>20</v>
      </c>
      <c r="J52" s="203" t="s">
        <v>224</v>
      </c>
      <c r="K52" s="101"/>
      <c r="L52" s="102"/>
      <c r="M52" s="45">
        <f t="shared" si="1"/>
        <v>128</v>
      </c>
      <c r="N52" s="99">
        <f t="shared" si="3"/>
        <v>40</v>
      </c>
      <c r="O52" s="112">
        <f t="shared" si="2"/>
        <v>24</v>
      </c>
    </row>
    <row r="53" spans="2:15" ht="15.75">
      <c r="B53" s="96">
        <f t="shared" si="4"/>
        <v>41</v>
      </c>
      <c r="C53" s="153">
        <v>26</v>
      </c>
      <c r="D53" s="50" t="s">
        <v>168</v>
      </c>
      <c r="E53" s="142"/>
      <c r="F53" s="36" t="s">
        <v>169</v>
      </c>
      <c r="G53" s="43" t="s">
        <v>165</v>
      </c>
      <c r="H53" s="202">
        <v>0</v>
      </c>
      <c r="I53" s="202">
        <v>0</v>
      </c>
      <c r="J53" s="203">
        <v>125</v>
      </c>
      <c r="K53" s="100"/>
      <c r="L53" s="38"/>
      <c r="M53" s="45">
        <f aca="true" t="shared" si="5" ref="M53:M64">SUM(H53:J53)</f>
        <v>125</v>
      </c>
      <c r="N53" s="99">
        <f t="shared" si="3"/>
        <v>41</v>
      </c>
      <c r="O53" s="112">
        <f t="shared" si="2"/>
        <v>23</v>
      </c>
    </row>
    <row r="54" spans="2:15" ht="15.75">
      <c r="B54" s="96">
        <f t="shared" si="4"/>
        <v>42</v>
      </c>
      <c r="C54" s="153">
        <v>30</v>
      </c>
      <c r="D54" s="35" t="s">
        <v>160</v>
      </c>
      <c r="E54" s="142"/>
      <c r="F54" s="42" t="s">
        <v>161</v>
      </c>
      <c r="G54" s="32" t="s">
        <v>36</v>
      </c>
      <c r="H54" s="202">
        <v>49</v>
      </c>
      <c r="I54" s="202">
        <v>0</v>
      </c>
      <c r="J54" s="203">
        <v>57</v>
      </c>
      <c r="K54" s="100"/>
      <c r="L54" s="38"/>
      <c r="M54" s="45">
        <f t="shared" si="5"/>
        <v>106</v>
      </c>
      <c r="N54" s="99">
        <f t="shared" si="3"/>
        <v>42</v>
      </c>
      <c r="O54" s="112">
        <f t="shared" si="2"/>
        <v>20</v>
      </c>
    </row>
    <row r="55" spans="2:15" ht="15.75">
      <c r="B55" s="96">
        <f t="shared" si="4"/>
        <v>43</v>
      </c>
      <c r="C55" s="153">
        <v>76</v>
      </c>
      <c r="D55" s="35" t="s">
        <v>51</v>
      </c>
      <c r="E55" s="32"/>
      <c r="F55" s="42" t="s">
        <v>52</v>
      </c>
      <c r="G55" s="107" t="s">
        <v>50</v>
      </c>
      <c r="H55" s="202">
        <v>0</v>
      </c>
      <c r="I55" s="202">
        <v>99</v>
      </c>
      <c r="J55" s="203">
        <v>0</v>
      </c>
      <c r="K55" s="100"/>
      <c r="L55" s="38"/>
      <c r="M55" s="45">
        <f t="shared" si="5"/>
        <v>99</v>
      </c>
      <c r="N55" s="99">
        <f t="shared" si="3"/>
        <v>43</v>
      </c>
      <c r="O55" s="112">
        <f t="shared" si="2"/>
        <v>18</v>
      </c>
    </row>
    <row r="56" spans="2:15" ht="15.75">
      <c r="B56" s="96">
        <f t="shared" si="4"/>
        <v>44</v>
      </c>
      <c r="C56" s="153">
        <v>12</v>
      </c>
      <c r="D56" s="50" t="s">
        <v>126</v>
      </c>
      <c r="E56" s="32"/>
      <c r="F56" s="36" t="s">
        <v>127</v>
      </c>
      <c r="G56" s="32" t="s">
        <v>39</v>
      </c>
      <c r="H56" s="202">
        <v>80</v>
      </c>
      <c r="I56" s="202">
        <v>0</v>
      </c>
      <c r="J56" s="203">
        <v>0</v>
      </c>
      <c r="K56" s="100"/>
      <c r="L56" s="38"/>
      <c r="M56" s="45">
        <f t="shared" si="5"/>
        <v>80</v>
      </c>
      <c r="N56" s="99">
        <f t="shared" si="3"/>
        <v>44</v>
      </c>
      <c r="O56" s="112">
        <f t="shared" si="2"/>
        <v>15</v>
      </c>
    </row>
    <row r="57" spans="2:15" ht="15.75">
      <c r="B57" s="96">
        <f t="shared" si="4"/>
        <v>45</v>
      </c>
      <c r="C57" s="153">
        <v>44</v>
      </c>
      <c r="D57" s="35" t="s">
        <v>55</v>
      </c>
      <c r="E57" s="32"/>
      <c r="F57" s="42" t="s">
        <v>56</v>
      </c>
      <c r="G57" s="32" t="s">
        <v>36</v>
      </c>
      <c r="H57" s="202">
        <v>0</v>
      </c>
      <c r="I57" s="202">
        <v>0</v>
      </c>
      <c r="J57" s="203">
        <v>47</v>
      </c>
      <c r="K57" s="100"/>
      <c r="L57" s="38"/>
      <c r="M57" s="45">
        <f t="shared" si="5"/>
        <v>47</v>
      </c>
      <c r="N57" s="99">
        <f t="shared" si="3"/>
        <v>45</v>
      </c>
      <c r="O57" s="112">
        <f t="shared" si="2"/>
        <v>8</v>
      </c>
    </row>
    <row r="58" spans="2:15" ht="15.75">
      <c r="B58" s="96">
        <f t="shared" si="4"/>
        <v>46</v>
      </c>
      <c r="C58" s="153">
        <v>74</v>
      </c>
      <c r="D58" s="35" t="s">
        <v>208</v>
      </c>
      <c r="E58" s="142" t="s">
        <v>259</v>
      </c>
      <c r="F58" s="42" t="s">
        <v>220</v>
      </c>
      <c r="G58" s="43" t="s">
        <v>222</v>
      </c>
      <c r="H58" s="202">
        <v>0</v>
      </c>
      <c r="I58" s="202">
        <v>0</v>
      </c>
      <c r="J58" s="203">
        <v>37</v>
      </c>
      <c r="K58" s="100"/>
      <c r="L58" s="38"/>
      <c r="M58" s="45">
        <f t="shared" si="5"/>
        <v>37</v>
      </c>
      <c r="N58" s="99">
        <f t="shared" si="3"/>
        <v>46</v>
      </c>
      <c r="O58" s="112">
        <f t="shared" si="2"/>
        <v>7</v>
      </c>
    </row>
    <row r="59" spans="2:15" ht="15.75">
      <c r="B59" s="96">
        <f t="shared" si="4"/>
        <v>47</v>
      </c>
      <c r="C59" s="153">
        <v>45</v>
      </c>
      <c r="D59" s="35" t="s">
        <v>53</v>
      </c>
      <c r="E59" s="32"/>
      <c r="F59" s="42" t="s">
        <v>54</v>
      </c>
      <c r="G59" s="32" t="s">
        <v>36</v>
      </c>
      <c r="H59" s="202">
        <v>31</v>
      </c>
      <c r="I59" s="202">
        <v>0</v>
      </c>
      <c r="J59" s="203">
        <v>0</v>
      </c>
      <c r="K59" s="100"/>
      <c r="L59" s="38"/>
      <c r="M59" s="45">
        <f t="shared" si="5"/>
        <v>31</v>
      </c>
      <c r="N59" s="99">
        <f t="shared" si="3"/>
        <v>47</v>
      </c>
      <c r="O59" s="112">
        <f t="shared" si="2"/>
        <v>5</v>
      </c>
    </row>
    <row r="60" spans="2:15" ht="15.75">
      <c r="B60" s="96">
        <f t="shared" si="4"/>
        <v>48</v>
      </c>
      <c r="C60" s="153">
        <v>59</v>
      </c>
      <c r="D60" s="35" t="s">
        <v>209</v>
      </c>
      <c r="E60" s="32"/>
      <c r="F60" s="42" t="s">
        <v>221</v>
      </c>
      <c r="G60" s="43" t="s">
        <v>165</v>
      </c>
      <c r="H60" s="202">
        <v>30</v>
      </c>
      <c r="I60" s="202">
        <v>0</v>
      </c>
      <c r="J60" s="203">
        <v>0</v>
      </c>
      <c r="K60" s="100"/>
      <c r="L60" s="38"/>
      <c r="M60" s="45">
        <f t="shared" si="5"/>
        <v>30</v>
      </c>
      <c r="N60" s="99">
        <f t="shared" si="3"/>
        <v>48</v>
      </c>
      <c r="O60" s="112">
        <f t="shared" si="2"/>
        <v>5</v>
      </c>
    </row>
    <row r="61" spans="2:15" ht="15.75">
      <c r="B61" s="96">
        <f t="shared" si="4"/>
        <v>49</v>
      </c>
      <c r="C61" s="153">
        <v>41</v>
      </c>
      <c r="D61" s="35" t="s">
        <v>64</v>
      </c>
      <c r="E61" s="107"/>
      <c r="F61" s="42" t="s">
        <v>147</v>
      </c>
      <c r="G61" s="32" t="s">
        <v>36</v>
      </c>
      <c r="H61" s="202">
        <v>0</v>
      </c>
      <c r="I61" s="202">
        <v>0</v>
      </c>
      <c r="J61" s="203">
        <v>0</v>
      </c>
      <c r="K61" s="100"/>
      <c r="L61" s="38"/>
      <c r="M61" s="45">
        <f t="shared" si="5"/>
        <v>0</v>
      </c>
      <c r="N61" s="99">
        <f t="shared" si="3"/>
        <v>49</v>
      </c>
      <c r="O61" s="112">
        <v>0</v>
      </c>
    </row>
    <row r="62" spans="2:15" ht="15.75">
      <c r="B62" s="96">
        <f t="shared" si="4"/>
        <v>50</v>
      </c>
      <c r="C62" s="153">
        <v>27</v>
      </c>
      <c r="D62" s="35" t="s">
        <v>166</v>
      </c>
      <c r="E62" s="142"/>
      <c r="F62" s="42" t="s">
        <v>167</v>
      </c>
      <c r="G62" s="43" t="s">
        <v>165</v>
      </c>
      <c r="H62" s="202">
        <v>0</v>
      </c>
      <c r="I62" s="202">
        <v>0</v>
      </c>
      <c r="J62" s="203">
        <v>0</v>
      </c>
      <c r="K62" s="100"/>
      <c r="L62" s="38"/>
      <c r="M62" s="45">
        <f t="shared" si="5"/>
        <v>0</v>
      </c>
      <c r="N62" s="99">
        <f t="shared" si="3"/>
        <v>49</v>
      </c>
      <c r="O62" s="112">
        <v>0</v>
      </c>
    </row>
    <row r="63" spans="2:15" ht="15.75">
      <c r="B63" s="96">
        <f t="shared" si="4"/>
        <v>51</v>
      </c>
      <c r="C63" s="153">
        <v>3</v>
      </c>
      <c r="D63" s="50" t="s">
        <v>210</v>
      </c>
      <c r="E63" s="142" t="s">
        <v>262</v>
      </c>
      <c r="F63" s="36" t="s">
        <v>113</v>
      </c>
      <c r="G63" s="43" t="s">
        <v>45</v>
      </c>
      <c r="H63" s="202">
        <v>0</v>
      </c>
      <c r="I63" s="202">
        <v>0</v>
      </c>
      <c r="J63" s="203">
        <v>0</v>
      </c>
      <c r="K63" s="100"/>
      <c r="L63" s="38"/>
      <c r="M63" s="45">
        <f t="shared" si="5"/>
        <v>0</v>
      </c>
      <c r="N63" s="99">
        <f t="shared" si="3"/>
        <v>49</v>
      </c>
      <c r="O63" s="112">
        <v>0</v>
      </c>
    </row>
    <row r="64" spans="2:15" ht="15.75">
      <c r="B64" s="96">
        <f t="shared" si="4"/>
        <v>52</v>
      </c>
      <c r="C64" s="153">
        <v>10</v>
      </c>
      <c r="D64" s="121" t="s">
        <v>111</v>
      </c>
      <c r="E64" s="142"/>
      <c r="F64" s="106" t="s">
        <v>112</v>
      </c>
      <c r="G64" s="43" t="s">
        <v>36</v>
      </c>
      <c r="H64" s="202" t="s">
        <v>224</v>
      </c>
      <c r="I64" s="202" t="s">
        <v>224</v>
      </c>
      <c r="J64" s="203" t="s">
        <v>224</v>
      </c>
      <c r="K64" s="100"/>
      <c r="L64" s="38"/>
      <c r="M64" s="45">
        <f t="shared" si="5"/>
        <v>0</v>
      </c>
      <c r="N64" s="99">
        <f t="shared" si="3"/>
        <v>49</v>
      </c>
      <c r="O64" s="112">
        <v>0</v>
      </c>
    </row>
    <row r="65" spans="3:14" ht="13.5" customHeight="1">
      <c r="C65" s="1"/>
      <c r="N65" s="1"/>
    </row>
    <row r="66" spans="3:14" ht="13.5" customHeight="1">
      <c r="C66" s="1"/>
      <c r="I66" s="70"/>
      <c r="J66" s="71" t="s">
        <v>61</v>
      </c>
      <c r="K66" s="71"/>
      <c r="L66" s="72"/>
      <c r="M66" s="72"/>
      <c r="N66" s="1"/>
    </row>
    <row r="67" spans="1:17" ht="14.25" customHeight="1">
      <c r="A67" s="16" t="s">
        <v>151</v>
      </c>
      <c r="B67" s="16"/>
      <c r="C67" s="16"/>
      <c r="D67" s="16"/>
      <c r="E67" s="16"/>
      <c r="F67" s="16"/>
      <c r="I67" s="6"/>
      <c r="L67" s="39"/>
      <c r="N67" s="1"/>
      <c r="Q67" s="1"/>
    </row>
    <row r="68" spans="1:17" ht="14.25" customHeight="1">
      <c r="A68" s="73"/>
      <c r="B68" s="74"/>
      <c r="C68" s="9"/>
      <c r="D68" s="9"/>
      <c r="E68" s="9"/>
      <c r="F68" s="75"/>
      <c r="I68" s="9" t="s">
        <v>63</v>
      </c>
      <c r="K68" s="76"/>
      <c r="L68" s="76"/>
      <c r="M68" s="39"/>
      <c r="Q68" s="1"/>
    </row>
    <row r="69" spans="1:17" ht="14.25" customHeight="1">
      <c r="A69" s="7" t="s">
        <v>153</v>
      </c>
      <c r="B69" s="7"/>
      <c r="C69" s="7"/>
      <c r="D69" s="7"/>
      <c r="E69" s="7"/>
      <c r="F69" s="7"/>
      <c r="J69" s="6"/>
      <c r="M69" s="39"/>
      <c r="Q69" s="1"/>
    </row>
    <row r="70" spans="1:17" ht="14.25" customHeight="1">
      <c r="A70" s="77"/>
      <c r="B70" s="78"/>
      <c r="C70" s="79"/>
      <c r="D70" s="79"/>
      <c r="E70" s="79"/>
      <c r="F70" s="80"/>
      <c r="I70" s="9" t="s">
        <v>62</v>
      </c>
      <c r="J70" s="9"/>
      <c r="K70" s="9"/>
      <c r="L70" s="9"/>
      <c r="M70" s="9"/>
      <c r="N70" s="1"/>
      <c r="Q70" s="1"/>
    </row>
    <row r="71" spans="1:17" ht="14.25" customHeight="1">
      <c r="A71" s="16" t="s">
        <v>155</v>
      </c>
      <c r="B71" s="16"/>
      <c r="C71" s="16"/>
      <c r="D71" s="16"/>
      <c r="E71" s="16"/>
      <c r="F71" s="16"/>
      <c r="I71" s="75"/>
      <c r="J71" s="6"/>
      <c r="M71" s="39"/>
      <c r="Q71" s="1"/>
    </row>
    <row r="72" spans="3:17" ht="14.25" customHeight="1">
      <c r="C72" s="81"/>
      <c r="D72" s="82"/>
      <c r="E72" s="82"/>
      <c r="F72" s="6"/>
      <c r="G72" s="6"/>
      <c r="H72" s="83"/>
      <c r="I72" s="7" t="s">
        <v>269</v>
      </c>
      <c r="J72" s="7"/>
      <c r="K72" s="7"/>
      <c r="L72" s="7"/>
      <c r="M72" s="7"/>
      <c r="Q72" s="1"/>
    </row>
    <row r="73" spans="3:17" ht="14.25" customHeight="1">
      <c r="C73" s="75"/>
      <c r="D73" s="6"/>
      <c r="E73" s="6"/>
      <c r="F73" s="84"/>
      <c r="G73" s="84"/>
      <c r="H73" s="82"/>
      <c r="Q73" s="1"/>
    </row>
  </sheetData>
  <sheetProtection/>
  <mergeCells count="23">
    <mergeCell ref="K5:N5"/>
    <mergeCell ref="K6:N6"/>
    <mergeCell ref="D7:J7"/>
    <mergeCell ref="B9:N9"/>
    <mergeCell ref="D4:J4"/>
    <mergeCell ref="K4:M4"/>
    <mergeCell ref="D6:J6"/>
    <mergeCell ref="D1:J1"/>
    <mergeCell ref="K1:M1"/>
    <mergeCell ref="D2:J2"/>
    <mergeCell ref="K2:M2"/>
    <mergeCell ref="D3:J3"/>
    <mergeCell ref="B11:B12"/>
    <mergeCell ref="C11:C12"/>
    <mergeCell ref="D11:D12"/>
    <mergeCell ref="F11:F12"/>
    <mergeCell ref="G11:G12"/>
    <mergeCell ref="E11:E12"/>
    <mergeCell ref="H11:J11"/>
    <mergeCell ref="K11:L11"/>
    <mergeCell ref="M11:M12"/>
    <mergeCell ref="N11:N12"/>
    <mergeCell ref="O11:O1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FFC000"/>
    <pageSetUpPr fitToPage="1"/>
  </sheetPr>
  <dimension ref="A1:Q76"/>
  <sheetViews>
    <sheetView zoomScaleSheetLayoutView="100" zoomScalePageLayoutView="0" workbookViewId="0" topLeftCell="A1">
      <selection activeCell="B9" sqref="B9:N9"/>
    </sheetView>
  </sheetViews>
  <sheetFormatPr defaultColWidth="9.140625" defaultRowHeight="12.75"/>
  <cols>
    <col min="1" max="2" width="4.140625" style="1" customWidth="1"/>
    <col min="3" max="3" width="4.8515625" style="69" customWidth="1"/>
    <col min="4" max="4" width="29.8515625" style="1" customWidth="1"/>
    <col min="5" max="5" width="7.421875" style="1" customWidth="1"/>
    <col min="6" max="6" width="9.28125" style="1" customWidth="1"/>
    <col min="7" max="7" width="10.140625" style="1" customWidth="1"/>
    <col min="8" max="12" width="5.7109375" style="1" customWidth="1"/>
    <col min="13" max="13" width="7.8515625" style="39" customWidth="1"/>
    <col min="14" max="15" width="7.8515625" style="1" customWidth="1"/>
  </cols>
  <sheetData>
    <row r="1" spans="1:16" ht="13.5" customHeight="1">
      <c r="A1" s="10"/>
      <c r="B1" s="88"/>
      <c r="C1" s="88"/>
      <c r="D1" s="295" t="s">
        <v>21</v>
      </c>
      <c r="E1" s="295"/>
      <c r="F1" s="295"/>
      <c r="G1" s="295"/>
      <c r="H1" s="295"/>
      <c r="I1" s="295"/>
      <c r="J1" s="295"/>
      <c r="K1" s="296" t="s">
        <v>150</v>
      </c>
      <c r="L1" s="296"/>
      <c r="M1" s="296"/>
      <c r="N1" s="16"/>
      <c r="O1" s="10"/>
      <c r="P1" s="11"/>
    </row>
    <row r="2" spans="1:16" ht="13.5" customHeight="1">
      <c r="A2" s="10"/>
      <c r="B2" s="89"/>
      <c r="C2" s="89"/>
      <c r="D2" s="285" t="s">
        <v>226</v>
      </c>
      <c r="E2" s="285"/>
      <c r="F2" s="285"/>
      <c r="G2" s="285"/>
      <c r="H2" s="285"/>
      <c r="I2" s="285"/>
      <c r="J2" s="285"/>
      <c r="K2" s="296" t="s">
        <v>75</v>
      </c>
      <c r="L2" s="296"/>
      <c r="M2" s="296"/>
      <c r="N2" s="16"/>
      <c r="O2" s="10"/>
      <c r="P2" s="13"/>
    </row>
    <row r="3" spans="1:16" ht="13.5" customHeight="1">
      <c r="A3" s="10"/>
      <c r="B3" s="90"/>
      <c r="C3" s="90"/>
      <c r="D3" s="297" t="s">
        <v>107</v>
      </c>
      <c r="E3" s="297"/>
      <c r="F3" s="297"/>
      <c r="G3" s="297"/>
      <c r="H3" s="297"/>
      <c r="I3" s="297"/>
      <c r="J3" s="297"/>
      <c r="K3" s="90"/>
      <c r="L3" s="10"/>
      <c r="M3" s="10"/>
      <c r="N3" s="10"/>
      <c r="O3" s="10"/>
      <c r="P3" s="14"/>
    </row>
    <row r="4" spans="1:16" ht="13.5" customHeight="1">
      <c r="A4" s="10"/>
      <c r="B4" s="16"/>
      <c r="C4" s="16"/>
      <c r="D4" s="283" t="s">
        <v>66</v>
      </c>
      <c r="E4" s="283"/>
      <c r="F4" s="283"/>
      <c r="G4" s="283"/>
      <c r="H4" s="283"/>
      <c r="I4" s="283"/>
      <c r="J4" s="283"/>
      <c r="K4" s="302" t="s">
        <v>67</v>
      </c>
      <c r="L4" s="302"/>
      <c r="M4" s="302"/>
      <c r="N4" s="10"/>
      <c r="O4" s="10"/>
      <c r="P4" s="15"/>
    </row>
    <row r="5" spans="1:16" ht="13.5" customHeight="1">
      <c r="A5" s="10"/>
      <c r="B5" s="75"/>
      <c r="C5" s="75"/>
      <c r="D5" s="75"/>
      <c r="E5" s="75"/>
      <c r="F5" s="75"/>
      <c r="G5" s="75"/>
      <c r="H5" s="75"/>
      <c r="I5" s="75"/>
      <c r="J5" s="75"/>
      <c r="K5" s="296" t="s">
        <v>274</v>
      </c>
      <c r="L5" s="296"/>
      <c r="M5" s="296"/>
      <c r="N5" s="296"/>
      <c r="O5" s="16"/>
      <c r="P5" s="15"/>
    </row>
    <row r="6" spans="1:16" ht="13.5" customHeight="1">
      <c r="A6" s="10"/>
      <c r="B6" s="91"/>
      <c r="C6" s="91"/>
      <c r="D6" s="295" t="s">
        <v>68</v>
      </c>
      <c r="E6" s="295"/>
      <c r="F6" s="295"/>
      <c r="G6" s="295"/>
      <c r="H6" s="295"/>
      <c r="I6" s="295"/>
      <c r="J6" s="295"/>
      <c r="K6" s="296" t="s">
        <v>271</v>
      </c>
      <c r="L6" s="296"/>
      <c r="M6" s="296"/>
      <c r="N6" s="296"/>
      <c r="O6" s="10"/>
      <c r="P6" s="15"/>
    </row>
    <row r="7" spans="1:16" ht="15.75" customHeight="1">
      <c r="A7" s="10"/>
      <c r="B7" s="92"/>
      <c r="C7" s="92"/>
      <c r="D7" s="300" t="s">
        <v>69</v>
      </c>
      <c r="E7" s="300"/>
      <c r="F7" s="300"/>
      <c r="G7" s="300"/>
      <c r="H7" s="300"/>
      <c r="I7" s="300"/>
      <c r="J7" s="300"/>
      <c r="K7" s="92"/>
      <c r="L7" s="92"/>
      <c r="M7" s="10"/>
      <c r="N7" s="10"/>
      <c r="O7" s="92"/>
      <c r="P7" s="14"/>
    </row>
    <row r="8" spans="1:16" ht="13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22.5" customHeight="1">
      <c r="A9" s="10"/>
      <c r="B9" s="301" t="s">
        <v>76</v>
      </c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10"/>
      <c r="P9" s="10"/>
    </row>
    <row r="10" spans="1:15" ht="13.5" customHeight="1" thickBot="1">
      <c r="A10" s="10"/>
      <c r="B10" s="10"/>
      <c r="C10" s="17"/>
      <c r="D10" s="18"/>
      <c r="E10" s="19"/>
      <c r="F10" s="19"/>
      <c r="G10" s="19"/>
      <c r="H10" s="20"/>
      <c r="I10" s="21"/>
      <c r="J10" s="21"/>
      <c r="K10" s="21"/>
      <c r="L10" s="21"/>
      <c r="M10" s="93"/>
      <c r="N10" s="10"/>
      <c r="O10" s="10"/>
    </row>
    <row r="11" spans="2:16" ht="12.75">
      <c r="B11" s="298" t="s">
        <v>23</v>
      </c>
      <c r="C11" s="286" t="s">
        <v>24</v>
      </c>
      <c r="D11" s="277" t="s">
        <v>25</v>
      </c>
      <c r="E11" s="279" t="s">
        <v>158</v>
      </c>
      <c r="F11" s="281" t="s">
        <v>26</v>
      </c>
      <c r="G11" s="279" t="s">
        <v>27</v>
      </c>
      <c r="H11" s="277" t="s">
        <v>70</v>
      </c>
      <c r="I11" s="277"/>
      <c r="J11" s="270"/>
      <c r="K11" s="288" t="s">
        <v>71</v>
      </c>
      <c r="L11" s="272"/>
      <c r="M11" s="289" t="s">
        <v>72</v>
      </c>
      <c r="N11" s="291" t="s">
        <v>73</v>
      </c>
      <c r="O11" s="293" t="s">
        <v>74</v>
      </c>
      <c r="P11" s="1"/>
    </row>
    <row r="12" spans="2:16" ht="13.5" thickBot="1">
      <c r="B12" s="299"/>
      <c r="C12" s="287"/>
      <c r="D12" s="278"/>
      <c r="E12" s="280"/>
      <c r="F12" s="282"/>
      <c r="G12" s="280"/>
      <c r="H12" s="22">
        <v>1</v>
      </c>
      <c r="I12" s="22">
        <v>2</v>
      </c>
      <c r="J12" s="23">
        <v>3</v>
      </c>
      <c r="K12" s="94">
        <v>1</v>
      </c>
      <c r="L12" s="95">
        <v>2</v>
      </c>
      <c r="M12" s="290"/>
      <c r="N12" s="292"/>
      <c r="O12" s="294"/>
      <c r="P12" s="1"/>
    </row>
    <row r="13" spans="1:16" s="189" customFormat="1" ht="15.75">
      <c r="A13" s="180"/>
      <c r="B13" s="181">
        <f aca="true" t="shared" si="0" ref="B13:B68">B12+1</f>
        <v>1</v>
      </c>
      <c r="C13" s="182">
        <v>74</v>
      </c>
      <c r="D13" s="205" t="s">
        <v>208</v>
      </c>
      <c r="E13" s="206" t="s">
        <v>259</v>
      </c>
      <c r="F13" s="206" t="s">
        <v>220</v>
      </c>
      <c r="G13" s="207" t="s">
        <v>222</v>
      </c>
      <c r="H13" s="199">
        <v>148</v>
      </c>
      <c r="I13" s="199">
        <v>103</v>
      </c>
      <c r="J13" s="199">
        <v>123</v>
      </c>
      <c r="K13" s="208"/>
      <c r="L13" s="187"/>
      <c r="M13" s="119">
        <f aca="true" t="shared" si="1" ref="M13:M68">SUM(H13:J13)</f>
        <v>374</v>
      </c>
      <c r="N13" s="119">
        <f aca="true" t="shared" si="2" ref="N13:N44">RANK(M13,M$13:M$68)</f>
        <v>1</v>
      </c>
      <c r="O13" s="188">
        <f>INT(((M13/$M$13)+((LOG(53)-LOG(N13))/10))*100)</f>
        <v>117</v>
      </c>
      <c r="P13" s="180"/>
    </row>
    <row r="14" spans="1:16" s="189" customFormat="1" ht="15.75">
      <c r="A14" s="180"/>
      <c r="B14" s="190">
        <f t="shared" si="0"/>
        <v>2</v>
      </c>
      <c r="C14" s="172">
        <v>72</v>
      </c>
      <c r="D14" s="196" t="s">
        <v>197</v>
      </c>
      <c r="E14" s="193" t="s">
        <v>256</v>
      </c>
      <c r="F14" s="193" t="s">
        <v>257</v>
      </c>
      <c r="G14" s="209" t="s">
        <v>222</v>
      </c>
      <c r="H14" s="199">
        <v>107</v>
      </c>
      <c r="I14" s="199">
        <v>149</v>
      </c>
      <c r="J14" s="199">
        <v>92</v>
      </c>
      <c r="K14" s="210"/>
      <c r="L14" s="194"/>
      <c r="M14" s="99">
        <f t="shared" si="1"/>
        <v>348</v>
      </c>
      <c r="N14" s="99">
        <f t="shared" si="2"/>
        <v>2</v>
      </c>
      <c r="O14" s="195">
        <f aca="true" t="shared" si="3" ref="O14:O65">INT(((M14/$M$13)+((LOG(53)-LOG(N14))/10))*100)</f>
        <v>107</v>
      </c>
      <c r="P14" s="180"/>
    </row>
    <row r="15" spans="1:16" s="189" customFormat="1" ht="15.75">
      <c r="A15" s="180"/>
      <c r="B15" s="190">
        <f t="shared" si="0"/>
        <v>3</v>
      </c>
      <c r="C15" s="172">
        <v>16</v>
      </c>
      <c r="D15" s="196" t="s">
        <v>41</v>
      </c>
      <c r="E15" s="193"/>
      <c r="F15" s="193" t="s">
        <v>42</v>
      </c>
      <c r="G15" s="209" t="s">
        <v>36</v>
      </c>
      <c r="H15" s="199">
        <v>139</v>
      </c>
      <c r="I15" s="199">
        <v>96</v>
      </c>
      <c r="J15" s="199">
        <v>107</v>
      </c>
      <c r="K15" s="211"/>
      <c r="L15" s="198"/>
      <c r="M15" s="99">
        <f t="shared" si="1"/>
        <v>342</v>
      </c>
      <c r="N15" s="99">
        <f t="shared" si="2"/>
        <v>3</v>
      </c>
      <c r="O15" s="195">
        <f t="shared" si="3"/>
        <v>103</v>
      </c>
      <c r="P15" s="180"/>
    </row>
    <row r="16" spans="2:16" ht="15.75">
      <c r="B16" s="96">
        <f t="shared" si="0"/>
        <v>4</v>
      </c>
      <c r="C16" s="153">
        <v>32</v>
      </c>
      <c r="D16" s="35" t="s">
        <v>227</v>
      </c>
      <c r="E16" s="42"/>
      <c r="F16" s="42" t="s">
        <v>229</v>
      </c>
      <c r="G16" s="43" t="s">
        <v>36</v>
      </c>
      <c r="H16" s="202">
        <v>125</v>
      </c>
      <c r="I16" s="202">
        <v>91</v>
      </c>
      <c r="J16" s="202">
        <v>98</v>
      </c>
      <c r="K16" s="31"/>
      <c r="L16" s="98"/>
      <c r="M16" s="45">
        <f t="shared" si="1"/>
        <v>314</v>
      </c>
      <c r="N16" s="99">
        <f t="shared" si="2"/>
        <v>4</v>
      </c>
      <c r="O16" s="112">
        <f t="shared" si="3"/>
        <v>95</v>
      </c>
      <c r="P16" s="1"/>
    </row>
    <row r="17" spans="2:16" ht="15.75">
      <c r="B17" s="96">
        <f t="shared" si="0"/>
        <v>5</v>
      </c>
      <c r="C17" s="153">
        <v>64</v>
      </c>
      <c r="D17" s="141" t="s">
        <v>183</v>
      </c>
      <c r="E17" s="36"/>
      <c r="F17" s="36" t="s">
        <v>184</v>
      </c>
      <c r="G17" s="43" t="s">
        <v>165</v>
      </c>
      <c r="H17" s="202">
        <v>110</v>
      </c>
      <c r="I17" s="202">
        <v>106</v>
      </c>
      <c r="J17" s="202">
        <v>95</v>
      </c>
      <c r="K17" s="100"/>
      <c r="L17" s="38"/>
      <c r="M17" s="45">
        <f t="shared" si="1"/>
        <v>311</v>
      </c>
      <c r="N17" s="99">
        <f t="shared" si="2"/>
        <v>5</v>
      </c>
      <c r="O17" s="112">
        <f t="shared" si="3"/>
        <v>93</v>
      </c>
      <c r="P17" s="1"/>
    </row>
    <row r="18" spans="2:16" ht="15.75">
      <c r="B18" s="96">
        <f t="shared" si="0"/>
        <v>6</v>
      </c>
      <c r="C18" s="153">
        <v>6</v>
      </c>
      <c r="D18" s="35" t="s">
        <v>37</v>
      </c>
      <c r="E18" s="42"/>
      <c r="F18" s="42" t="s">
        <v>38</v>
      </c>
      <c r="G18" s="32" t="s">
        <v>36</v>
      </c>
      <c r="H18" s="202">
        <v>112</v>
      </c>
      <c r="I18" s="202">
        <v>109</v>
      </c>
      <c r="J18" s="202">
        <v>82</v>
      </c>
      <c r="K18" s="101"/>
      <c r="L18" s="102"/>
      <c r="M18" s="45">
        <f t="shared" si="1"/>
        <v>303</v>
      </c>
      <c r="N18" s="99">
        <f t="shared" si="2"/>
        <v>6</v>
      </c>
      <c r="O18" s="112">
        <f t="shared" si="3"/>
        <v>90</v>
      </c>
      <c r="P18" s="1"/>
    </row>
    <row r="19" spans="2:16" ht="15.75">
      <c r="B19" s="96">
        <f t="shared" si="0"/>
        <v>7</v>
      </c>
      <c r="C19" s="153">
        <v>37</v>
      </c>
      <c r="D19" s="35" t="s">
        <v>133</v>
      </c>
      <c r="E19" s="42"/>
      <c r="F19" s="42" t="s">
        <v>134</v>
      </c>
      <c r="G19" s="32" t="s">
        <v>36</v>
      </c>
      <c r="H19" s="202">
        <v>116</v>
      </c>
      <c r="I19" s="202">
        <v>95</v>
      </c>
      <c r="J19" s="202">
        <v>88</v>
      </c>
      <c r="K19" s="100"/>
      <c r="L19" s="38"/>
      <c r="M19" s="45">
        <f t="shared" si="1"/>
        <v>299</v>
      </c>
      <c r="N19" s="99">
        <f t="shared" si="2"/>
        <v>7</v>
      </c>
      <c r="O19" s="112">
        <f t="shared" si="3"/>
        <v>88</v>
      </c>
      <c r="P19" s="1"/>
    </row>
    <row r="20" spans="2:16" ht="15.75">
      <c r="B20" s="96">
        <f t="shared" si="0"/>
        <v>8</v>
      </c>
      <c r="C20" s="153">
        <v>40</v>
      </c>
      <c r="D20" s="50" t="s">
        <v>35</v>
      </c>
      <c r="E20" s="36"/>
      <c r="F20" s="36" t="s">
        <v>128</v>
      </c>
      <c r="G20" s="32" t="s">
        <v>36</v>
      </c>
      <c r="H20" s="202">
        <v>75</v>
      </c>
      <c r="I20" s="202">
        <v>126</v>
      </c>
      <c r="J20" s="202">
        <v>91</v>
      </c>
      <c r="K20" s="100"/>
      <c r="L20" s="38"/>
      <c r="M20" s="45">
        <f t="shared" si="1"/>
        <v>292</v>
      </c>
      <c r="N20" s="99">
        <f t="shared" si="2"/>
        <v>8</v>
      </c>
      <c r="O20" s="112">
        <f t="shared" si="3"/>
        <v>86</v>
      </c>
      <c r="P20" s="1"/>
    </row>
    <row r="21" spans="2:16" ht="15.75">
      <c r="B21" s="96">
        <f t="shared" si="0"/>
        <v>9</v>
      </c>
      <c r="C21" s="153">
        <v>73</v>
      </c>
      <c r="D21" s="50" t="s">
        <v>194</v>
      </c>
      <c r="E21" s="36" t="s">
        <v>255</v>
      </c>
      <c r="F21" s="36" t="s">
        <v>211</v>
      </c>
      <c r="G21" s="43" t="s">
        <v>222</v>
      </c>
      <c r="H21" s="202">
        <v>83</v>
      </c>
      <c r="I21" s="202">
        <v>106</v>
      </c>
      <c r="J21" s="202">
        <v>96</v>
      </c>
      <c r="K21" s="100"/>
      <c r="L21" s="38"/>
      <c r="M21" s="45">
        <f t="shared" si="1"/>
        <v>285</v>
      </c>
      <c r="N21" s="99">
        <f t="shared" si="2"/>
        <v>9</v>
      </c>
      <c r="O21" s="112">
        <f t="shared" si="3"/>
        <v>83</v>
      </c>
      <c r="P21" s="1"/>
    </row>
    <row r="22" spans="2:16" ht="15.75">
      <c r="B22" s="96">
        <f t="shared" si="0"/>
        <v>10</v>
      </c>
      <c r="C22" s="153">
        <v>30</v>
      </c>
      <c r="D22" s="35" t="s">
        <v>160</v>
      </c>
      <c r="E22" s="42"/>
      <c r="F22" s="42" t="s">
        <v>161</v>
      </c>
      <c r="G22" s="32" t="s">
        <v>36</v>
      </c>
      <c r="H22" s="202">
        <v>107</v>
      </c>
      <c r="I22" s="202">
        <v>86</v>
      </c>
      <c r="J22" s="202">
        <v>86</v>
      </c>
      <c r="K22" s="100"/>
      <c r="L22" s="38"/>
      <c r="M22" s="45">
        <f t="shared" si="1"/>
        <v>279</v>
      </c>
      <c r="N22" s="99">
        <f t="shared" si="2"/>
        <v>10</v>
      </c>
      <c r="O22" s="112">
        <f t="shared" si="3"/>
        <v>81</v>
      </c>
      <c r="P22" s="1"/>
    </row>
    <row r="23" spans="2:16" ht="15.75">
      <c r="B23" s="96">
        <f t="shared" si="0"/>
        <v>11</v>
      </c>
      <c r="C23" s="153">
        <v>70</v>
      </c>
      <c r="D23" s="50" t="s">
        <v>187</v>
      </c>
      <c r="E23" s="36"/>
      <c r="F23" s="36" t="s">
        <v>188</v>
      </c>
      <c r="G23" s="43" t="s">
        <v>165</v>
      </c>
      <c r="H23" s="202">
        <v>124</v>
      </c>
      <c r="I23" s="202">
        <v>79</v>
      </c>
      <c r="J23" s="202">
        <v>72</v>
      </c>
      <c r="K23" s="100"/>
      <c r="L23" s="38"/>
      <c r="M23" s="45">
        <f t="shared" si="1"/>
        <v>275</v>
      </c>
      <c r="N23" s="99">
        <f t="shared" si="2"/>
        <v>11</v>
      </c>
      <c r="O23" s="112">
        <f t="shared" si="3"/>
        <v>80</v>
      </c>
      <c r="P23" s="1"/>
    </row>
    <row r="24" spans="2:16" ht="15.75">
      <c r="B24" s="96">
        <f t="shared" si="0"/>
        <v>12</v>
      </c>
      <c r="C24" s="153">
        <v>15</v>
      </c>
      <c r="D24" s="35" t="s">
        <v>122</v>
      </c>
      <c r="E24" s="42"/>
      <c r="F24" s="42" t="s">
        <v>123</v>
      </c>
      <c r="G24" s="32" t="s">
        <v>39</v>
      </c>
      <c r="H24" s="202">
        <v>89</v>
      </c>
      <c r="I24" s="202">
        <v>94</v>
      </c>
      <c r="J24" s="202">
        <v>87</v>
      </c>
      <c r="K24" s="103"/>
      <c r="L24" s="104"/>
      <c r="M24" s="45">
        <f t="shared" si="1"/>
        <v>270</v>
      </c>
      <c r="N24" s="99">
        <f t="shared" si="2"/>
        <v>12</v>
      </c>
      <c r="O24" s="112">
        <f t="shared" si="3"/>
        <v>78</v>
      </c>
      <c r="P24" s="1"/>
    </row>
    <row r="25" spans="2:16" ht="15.75">
      <c r="B25" s="96">
        <f t="shared" si="0"/>
        <v>13</v>
      </c>
      <c r="C25" s="153">
        <v>68</v>
      </c>
      <c r="D25" s="53" t="s">
        <v>189</v>
      </c>
      <c r="E25" s="36"/>
      <c r="F25" s="36" t="s">
        <v>190</v>
      </c>
      <c r="G25" s="43" t="s">
        <v>165</v>
      </c>
      <c r="H25" s="202">
        <v>103</v>
      </c>
      <c r="I25" s="202">
        <v>78</v>
      </c>
      <c r="J25" s="202">
        <v>89</v>
      </c>
      <c r="K25" s="100"/>
      <c r="L25" s="38"/>
      <c r="M25" s="45">
        <f t="shared" si="1"/>
        <v>270</v>
      </c>
      <c r="N25" s="99">
        <f t="shared" si="2"/>
        <v>12</v>
      </c>
      <c r="O25" s="112">
        <f t="shared" si="3"/>
        <v>78</v>
      </c>
      <c r="P25" s="1"/>
    </row>
    <row r="26" spans="2:16" ht="15.75">
      <c r="B26" s="96">
        <f t="shared" si="0"/>
        <v>14</v>
      </c>
      <c r="C26" s="153">
        <v>41</v>
      </c>
      <c r="D26" s="35" t="s">
        <v>64</v>
      </c>
      <c r="E26" s="42"/>
      <c r="F26" s="42" t="s">
        <v>147</v>
      </c>
      <c r="G26" s="32" t="s">
        <v>36</v>
      </c>
      <c r="H26" s="202">
        <v>82</v>
      </c>
      <c r="I26" s="202">
        <v>113</v>
      </c>
      <c r="J26" s="202">
        <v>74</v>
      </c>
      <c r="K26" s="103"/>
      <c r="L26" s="104"/>
      <c r="M26" s="45">
        <f t="shared" si="1"/>
        <v>269</v>
      </c>
      <c r="N26" s="99">
        <f t="shared" si="2"/>
        <v>14</v>
      </c>
      <c r="O26" s="112">
        <f t="shared" si="3"/>
        <v>77</v>
      </c>
      <c r="P26" s="1"/>
    </row>
    <row r="27" spans="2:16" ht="15.75">
      <c r="B27" s="96">
        <f t="shared" si="0"/>
        <v>15</v>
      </c>
      <c r="C27" s="153">
        <v>12</v>
      </c>
      <c r="D27" s="50" t="s">
        <v>126</v>
      </c>
      <c r="E27" s="36"/>
      <c r="F27" s="36" t="s">
        <v>127</v>
      </c>
      <c r="G27" s="32" t="s">
        <v>39</v>
      </c>
      <c r="H27" s="202">
        <v>97</v>
      </c>
      <c r="I27" s="202">
        <v>80</v>
      </c>
      <c r="J27" s="202">
        <v>85</v>
      </c>
      <c r="K27" s="103"/>
      <c r="L27" s="104"/>
      <c r="M27" s="45">
        <f t="shared" si="1"/>
        <v>262</v>
      </c>
      <c r="N27" s="99">
        <f t="shared" si="2"/>
        <v>15</v>
      </c>
      <c r="O27" s="112">
        <f t="shared" si="3"/>
        <v>75</v>
      </c>
      <c r="P27" s="1"/>
    </row>
    <row r="28" spans="2:16" ht="15.75">
      <c r="B28" s="96">
        <f t="shared" si="0"/>
        <v>16</v>
      </c>
      <c r="C28" s="153">
        <v>31</v>
      </c>
      <c r="D28" s="50" t="s">
        <v>202</v>
      </c>
      <c r="E28" s="36"/>
      <c r="F28" s="36" t="s">
        <v>217</v>
      </c>
      <c r="G28" s="43" t="s">
        <v>36</v>
      </c>
      <c r="H28" s="202">
        <v>93</v>
      </c>
      <c r="I28" s="202">
        <v>78</v>
      </c>
      <c r="J28" s="202">
        <v>86</v>
      </c>
      <c r="K28" s="100"/>
      <c r="L28" s="38"/>
      <c r="M28" s="45">
        <f t="shared" si="1"/>
        <v>257</v>
      </c>
      <c r="N28" s="99">
        <f t="shared" si="2"/>
        <v>16</v>
      </c>
      <c r="O28" s="112">
        <f t="shared" si="3"/>
        <v>73</v>
      </c>
      <c r="P28" s="1"/>
    </row>
    <row r="29" spans="2:16" ht="15.75">
      <c r="B29" s="96">
        <f t="shared" si="0"/>
        <v>17</v>
      </c>
      <c r="C29" s="153">
        <v>4</v>
      </c>
      <c r="D29" s="105" t="s">
        <v>203</v>
      </c>
      <c r="E29" s="106"/>
      <c r="F29" s="106" t="s">
        <v>146</v>
      </c>
      <c r="G29" s="32" t="s">
        <v>36</v>
      </c>
      <c r="H29" s="202">
        <v>77</v>
      </c>
      <c r="I29" s="202">
        <v>73</v>
      </c>
      <c r="J29" s="202">
        <v>104</v>
      </c>
      <c r="K29" s="100"/>
      <c r="L29" s="38"/>
      <c r="M29" s="45">
        <f t="shared" si="1"/>
        <v>254</v>
      </c>
      <c r="N29" s="99">
        <f t="shared" si="2"/>
        <v>17</v>
      </c>
      <c r="O29" s="112">
        <f t="shared" si="3"/>
        <v>72</v>
      </c>
      <c r="P29" s="1"/>
    </row>
    <row r="30" spans="2:16" ht="15.75">
      <c r="B30" s="96">
        <f t="shared" si="0"/>
        <v>18</v>
      </c>
      <c r="C30" s="153">
        <v>82</v>
      </c>
      <c r="D30" s="50" t="s">
        <v>198</v>
      </c>
      <c r="E30" s="36"/>
      <c r="F30" s="36" t="s">
        <v>214</v>
      </c>
      <c r="G30" s="43" t="s">
        <v>165</v>
      </c>
      <c r="H30" s="202">
        <v>140</v>
      </c>
      <c r="I30" s="202">
        <v>60</v>
      </c>
      <c r="J30" s="202">
        <v>50</v>
      </c>
      <c r="K30" s="100"/>
      <c r="L30" s="38"/>
      <c r="M30" s="45">
        <f t="shared" si="1"/>
        <v>250</v>
      </c>
      <c r="N30" s="99">
        <f t="shared" si="2"/>
        <v>18</v>
      </c>
      <c r="O30" s="112">
        <f t="shared" si="3"/>
        <v>71</v>
      </c>
      <c r="P30" s="1"/>
    </row>
    <row r="31" spans="2:16" ht="15.75">
      <c r="B31" s="96">
        <f t="shared" si="0"/>
        <v>19</v>
      </c>
      <c r="C31" s="153">
        <v>5</v>
      </c>
      <c r="D31" s="114" t="s">
        <v>199</v>
      </c>
      <c r="E31" s="42"/>
      <c r="F31" s="42" t="s">
        <v>141</v>
      </c>
      <c r="G31" s="32" t="s">
        <v>36</v>
      </c>
      <c r="H31" s="202">
        <v>90</v>
      </c>
      <c r="I31" s="202">
        <v>81</v>
      </c>
      <c r="J31" s="202">
        <v>78</v>
      </c>
      <c r="K31" s="100"/>
      <c r="L31" s="38"/>
      <c r="M31" s="45">
        <f t="shared" si="1"/>
        <v>249</v>
      </c>
      <c r="N31" s="99">
        <f t="shared" si="2"/>
        <v>19</v>
      </c>
      <c r="O31" s="112">
        <f t="shared" si="3"/>
        <v>71</v>
      </c>
      <c r="P31" s="1"/>
    </row>
    <row r="32" spans="2:16" ht="15.75">
      <c r="B32" s="96">
        <f t="shared" si="0"/>
        <v>20</v>
      </c>
      <c r="C32" s="153">
        <v>9</v>
      </c>
      <c r="D32" s="105" t="s">
        <v>196</v>
      </c>
      <c r="E32" s="106"/>
      <c r="F32" s="106" t="s">
        <v>213</v>
      </c>
      <c r="G32" s="32" t="s">
        <v>36</v>
      </c>
      <c r="H32" s="202">
        <v>106</v>
      </c>
      <c r="I32" s="202">
        <v>76</v>
      </c>
      <c r="J32" s="202">
        <v>67</v>
      </c>
      <c r="K32" s="100"/>
      <c r="L32" s="38"/>
      <c r="M32" s="45">
        <f t="shared" si="1"/>
        <v>249</v>
      </c>
      <c r="N32" s="99">
        <f t="shared" si="2"/>
        <v>19</v>
      </c>
      <c r="O32" s="112">
        <f t="shared" si="3"/>
        <v>71</v>
      </c>
      <c r="P32" s="1"/>
    </row>
    <row r="33" spans="2:16" ht="15.75">
      <c r="B33" s="96">
        <f t="shared" si="0"/>
        <v>21</v>
      </c>
      <c r="C33" s="153">
        <v>75</v>
      </c>
      <c r="D33" s="143" t="s">
        <v>43</v>
      </c>
      <c r="E33" s="36"/>
      <c r="F33" s="36" t="s">
        <v>44</v>
      </c>
      <c r="G33" s="135" t="s">
        <v>36</v>
      </c>
      <c r="H33" s="202">
        <v>97</v>
      </c>
      <c r="I33" s="202">
        <v>82</v>
      </c>
      <c r="J33" s="202">
        <v>66</v>
      </c>
      <c r="K33" s="100"/>
      <c r="L33" s="38"/>
      <c r="M33" s="45">
        <f t="shared" si="1"/>
        <v>245</v>
      </c>
      <c r="N33" s="99">
        <f t="shared" si="2"/>
        <v>21</v>
      </c>
      <c r="O33" s="112">
        <f t="shared" si="3"/>
        <v>69</v>
      </c>
      <c r="P33" s="1"/>
    </row>
    <row r="34" spans="2:16" ht="15.75">
      <c r="B34" s="96">
        <f t="shared" si="0"/>
        <v>22</v>
      </c>
      <c r="C34" s="153">
        <v>10</v>
      </c>
      <c r="D34" s="121" t="s">
        <v>111</v>
      </c>
      <c r="E34" s="106"/>
      <c r="F34" s="106" t="s">
        <v>112</v>
      </c>
      <c r="G34" s="43" t="s">
        <v>36</v>
      </c>
      <c r="H34" s="202">
        <v>87</v>
      </c>
      <c r="I34" s="202">
        <v>74</v>
      </c>
      <c r="J34" s="202">
        <v>83</v>
      </c>
      <c r="K34" s="100"/>
      <c r="L34" s="38"/>
      <c r="M34" s="45">
        <f t="shared" si="1"/>
        <v>244</v>
      </c>
      <c r="N34" s="99">
        <f t="shared" si="2"/>
        <v>22</v>
      </c>
      <c r="O34" s="112">
        <f t="shared" si="3"/>
        <v>69</v>
      </c>
      <c r="P34" s="1"/>
    </row>
    <row r="35" spans="2:16" ht="15.75">
      <c r="B35" s="96">
        <f t="shared" si="0"/>
        <v>23</v>
      </c>
      <c r="C35" s="153">
        <v>27</v>
      </c>
      <c r="D35" s="35" t="s">
        <v>166</v>
      </c>
      <c r="E35" s="42"/>
      <c r="F35" s="42" t="s">
        <v>167</v>
      </c>
      <c r="G35" s="43" t="s">
        <v>165</v>
      </c>
      <c r="H35" s="202">
        <v>76</v>
      </c>
      <c r="I35" s="202">
        <v>83</v>
      </c>
      <c r="J35" s="202">
        <v>85</v>
      </c>
      <c r="K35" s="100"/>
      <c r="L35" s="38"/>
      <c r="M35" s="45">
        <f t="shared" si="1"/>
        <v>244</v>
      </c>
      <c r="N35" s="99">
        <f t="shared" si="2"/>
        <v>22</v>
      </c>
      <c r="O35" s="112">
        <f t="shared" si="3"/>
        <v>69</v>
      </c>
      <c r="P35" s="1"/>
    </row>
    <row r="36" spans="2:16" ht="15.75">
      <c r="B36" s="96">
        <f t="shared" si="0"/>
        <v>24</v>
      </c>
      <c r="C36" s="153">
        <v>14</v>
      </c>
      <c r="D36" s="35" t="s">
        <v>124</v>
      </c>
      <c r="E36" s="42"/>
      <c r="F36" s="42" t="s">
        <v>125</v>
      </c>
      <c r="G36" s="32" t="s">
        <v>39</v>
      </c>
      <c r="H36" s="202">
        <v>68</v>
      </c>
      <c r="I36" s="202">
        <v>93</v>
      </c>
      <c r="J36" s="202">
        <v>80</v>
      </c>
      <c r="K36" s="100"/>
      <c r="L36" s="38"/>
      <c r="M36" s="45">
        <f t="shared" si="1"/>
        <v>241</v>
      </c>
      <c r="N36" s="99">
        <f t="shared" si="2"/>
        <v>24</v>
      </c>
      <c r="O36" s="112">
        <f t="shared" si="3"/>
        <v>67</v>
      </c>
      <c r="P36" s="1"/>
    </row>
    <row r="37" spans="2:16" ht="15.75">
      <c r="B37" s="96">
        <f t="shared" si="0"/>
        <v>25</v>
      </c>
      <c r="C37" s="153">
        <v>59</v>
      </c>
      <c r="D37" s="35" t="s">
        <v>209</v>
      </c>
      <c r="E37" s="42"/>
      <c r="F37" s="42" t="s">
        <v>221</v>
      </c>
      <c r="G37" s="43" t="s">
        <v>165</v>
      </c>
      <c r="H37" s="202">
        <v>85</v>
      </c>
      <c r="I37" s="202">
        <v>68</v>
      </c>
      <c r="J37" s="202">
        <v>87</v>
      </c>
      <c r="K37" s="100"/>
      <c r="L37" s="38"/>
      <c r="M37" s="45">
        <f t="shared" si="1"/>
        <v>240</v>
      </c>
      <c r="N37" s="99">
        <f t="shared" si="2"/>
        <v>25</v>
      </c>
      <c r="O37" s="112">
        <f t="shared" si="3"/>
        <v>67</v>
      </c>
      <c r="P37" s="1"/>
    </row>
    <row r="38" spans="2:16" ht="15.75">
      <c r="B38" s="96">
        <f t="shared" si="0"/>
        <v>26</v>
      </c>
      <c r="C38" s="153">
        <v>25</v>
      </c>
      <c r="D38" s="35" t="s">
        <v>206</v>
      </c>
      <c r="E38" s="42"/>
      <c r="F38" s="42" t="s">
        <v>142</v>
      </c>
      <c r="G38" s="32" t="s">
        <v>36</v>
      </c>
      <c r="H38" s="202">
        <v>87</v>
      </c>
      <c r="I38" s="202">
        <v>73</v>
      </c>
      <c r="J38" s="202">
        <v>78</v>
      </c>
      <c r="K38" s="101"/>
      <c r="L38" s="102"/>
      <c r="M38" s="45">
        <f t="shared" si="1"/>
        <v>238</v>
      </c>
      <c r="N38" s="99">
        <f t="shared" si="2"/>
        <v>26</v>
      </c>
      <c r="O38" s="112">
        <f t="shared" si="3"/>
        <v>66</v>
      </c>
      <c r="P38" s="1"/>
    </row>
    <row r="39" spans="2:16" ht="15.75">
      <c r="B39" s="96">
        <f t="shared" si="0"/>
        <v>27</v>
      </c>
      <c r="C39" s="153">
        <v>60</v>
      </c>
      <c r="D39" s="50" t="s">
        <v>205</v>
      </c>
      <c r="E39" s="36"/>
      <c r="F39" s="36" t="s">
        <v>219</v>
      </c>
      <c r="G39" s="43" t="s">
        <v>165</v>
      </c>
      <c r="H39" s="202">
        <v>85</v>
      </c>
      <c r="I39" s="202">
        <v>80</v>
      </c>
      <c r="J39" s="202">
        <v>71</v>
      </c>
      <c r="K39" s="100"/>
      <c r="L39" s="38"/>
      <c r="M39" s="45">
        <f t="shared" si="1"/>
        <v>236</v>
      </c>
      <c r="N39" s="99">
        <f t="shared" si="2"/>
        <v>27</v>
      </c>
      <c r="O39" s="112">
        <f t="shared" si="3"/>
        <v>66</v>
      </c>
      <c r="P39" s="1"/>
    </row>
    <row r="40" spans="2:16" ht="15.75">
      <c r="B40" s="96">
        <f t="shared" si="0"/>
        <v>28</v>
      </c>
      <c r="C40" s="153">
        <v>38</v>
      </c>
      <c r="D40" s="114" t="s">
        <v>131</v>
      </c>
      <c r="E40" s="42"/>
      <c r="F40" s="42" t="s">
        <v>132</v>
      </c>
      <c r="G40" s="32" t="s">
        <v>36</v>
      </c>
      <c r="H40" s="202">
        <v>77</v>
      </c>
      <c r="I40" s="202">
        <v>84</v>
      </c>
      <c r="J40" s="202">
        <v>74</v>
      </c>
      <c r="K40" s="100"/>
      <c r="L40" s="38"/>
      <c r="M40" s="45">
        <f t="shared" si="1"/>
        <v>235</v>
      </c>
      <c r="N40" s="99">
        <f t="shared" si="2"/>
        <v>28</v>
      </c>
      <c r="O40" s="112">
        <f t="shared" si="3"/>
        <v>65</v>
      </c>
      <c r="P40" s="1"/>
    </row>
    <row r="41" spans="2:16" ht="15.75">
      <c r="B41" s="96">
        <f t="shared" si="0"/>
        <v>29</v>
      </c>
      <c r="C41" s="153">
        <v>44</v>
      </c>
      <c r="D41" s="35" t="s">
        <v>55</v>
      </c>
      <c r="E41" s="42"/>
      <c r="F41" s="42" t="s">
        <v>56</v>
      </c>
      <c r="G41" s="32" t="s">
        <v>36</v>
      </c>
      <c r="H41" s="202">
        <v>94</v>
      </c>
      <c r="I41" s="202">
        <v>63</v>
      </c>
      <c r="J41" s="202">
        <v>77</v>
      </c>
      <c r="K41" s="100"/>
      <c r="L41" s="38"/>
      <c r="M41" s="45">
        <f t="shared" si="1"/>
        <v>234</v>
      </c>
      <c r="N41" s="99">
        <f t="shared" si="2"/>
        <v>29</v>
      </c>
      <c r="O41" s="112">
        <f t="shared" si="3"/>
        <v>65</v>
      </c>
      <c r="P41" s="1"/>
    </row>
    <row r="42" spans="2:16" ht="15.75">
      <c r="B42" s="96">
        <f t="shared" si="0"/>
        <v>30</v>
      </c>
      <c r="C42" s="153">
        <v>36</v>
      </c>
      <c r="D42" s="35" t="s">
        <v>135</v>
      </c>
      <c r="E42" s="42" t="s">
        <v>223</v>
      </c>
      <c r="F42" s="42" t="s">
        <v>40</v>
      </c>
      <c r="G42" s="32" t="s">
        <v>36</v>
      </c>
      <c r="H42" s="202">
        <v>72</v>
      </c>
      <c r="I42" s="202">
        <v>74</v>
      </c>
      <c r="J42" s="202">
        <v>86</v>
      </c>
      <c r="K42" s="31"/>
      <c r="L42" s="98"/>
      <c r="M42" s="45">
        <f t="shared" si="1"/>
        <v>232</v>
      </c>
      <c r="N42" s="99">
        <f t="shared" si="2"/>
        <v>30</v>
      </c>
      <c r="O42" s="112">
        <f t="shared" si="3"/>
        <v>64</v>
      </c>
      <c r="P42" s="1"/>
    </row>
    <row r="43" spans="2:16" ht="15.75">
      <c r="B43" s="96">
        <f t="shared" si="0"/>
        <v>31</v>
      </c>
      <c r="C43" s="153">
        <v>86</v>
      </c>
      <c r="D43" s="35" t="s">
        <v>200</v>
      </c>
      <c r="E43" s="42"/>
      <c r="F43" s="42" t="s">
        <v>215</v>
      </c>
      <c r="G43" s="43" t="s">
        <v>165</v>
      </c>
      <c r="H43" s="202">
        <v>74</v>
      </c>
      <c r="I43" s="202">
        <v>88</v>
      </c>
      <c r="J43" s="202">
        <v>69</v>
      </c>
      <c r="K43" s="103"/>
      <c r="L43" s="104"/>
      <c r="M43" s="45">
        <f t="shared" si="1"/>
        <v>231</v>
      </c>
      <c r="N43" s="99">
        <f t="shared" si="2"/>
        <v>31</v>
      </c>
      <c r="O43" s="112">
        <f t="shared" si="3"/>
        <v>64</v>
      </c>
      <c r="P43" s="1"/>
    </row>
    <row r="44" spans="2:16" ht="15.75">
      <c r="B44" s="96">
        <f t="shared" si="0"/>
        <v>32</v>
      </c>
      <c r="C44" s="153">
        <v>78</v>
      </c>
      <c r="D44" s="50" t="s">
        <v>109</v>
      </c>
      <c r="E44" s="36"/>
      <c r="F44" s="36" t="s">
        <v>110</v>
      </c>
      <c r="G44" s="32" t="s">
        <v>50</v>
      </c>
      <c r="H44" s="202">
        <v>74</v>
      </c>
      <c r="I44" s="202">
        <v>80</v>
      </c>
      <c r="J44" s="202">
        <v>75</v>
      </c>
      <c r="K44" s="100"/>
      <c r="L44" s="38"/>
      <c r="M44" s="45">
        <f t="shared" si="1"/>
        <v>229</v>
      </c>
      <c r="N44" s="99">
        <f t="shared" si="2"/>
        <v>32</v>
      </c>
      <c r="O44" s="112">
        <f t="shared" si="3"/>
        <v>63</v>
      </c>
      <c r="P44" s="1"/>
    </row>
    <row r="45" spans="2:16" ht="15.75">
      <c r="B45" s="96">
        <f t="shared" si="0"/>
        <v>33</v>
      </c>
      <c r="C45" s="153">
        <v>24</v>
      </c>
      <c r="D45" s="35" t="s">
        <v>163</v>
      </c>
      <c r="E45" s="42"/>
      <c r="F45" s="42" t="s">
        <v>164</v>
      </c>
      <c r="G45" s="43" t="s">
        <v>165</v>
      </c>
      <c r="H45" s="202">
        <v>67</v>
      </c>
      <c r="I45" s="202">
        <v>69</v>
      </c>
      <c r="J45" s="202">
        <v>93</v>
      </c>
      <c r="K45" s="101"/>
      <c r="L45" s="102"/>
      <c r="M45" s="45">
        <f t="shared" si="1"/>
        <v>229</v>
      </c>
      <c r="N45" s="99">
        <f aca="true" t="shared" si="4" ref="N45:N68">RANK(M45,M$13:M$68)</f>
        <v>32</v>
      </c>
      <c r="O45" s="112">
        <f t="shared" si="3"/>
        <v>63</v>
      </c>
      <c r="P45" s="1"/>
    </row>
    <row r="46" spans="2:16" ht="15.75">
      <c r="B46" s="96">
        <f t="shared" si="0"/>
        <v>34</v>
      </c>
      <c r="C46" s="153">
        <v>23</v>
      </c>
      <c r="D46" s="50" t="s">
        <v>170</v>
      </c>
      <c r="E46" s="36"/>
      <c r="F46" s="36" t="s">
        <v>171</v>
      </c>
      <c r="G46" s="43" t="s">
        <v>165</v>
      </c>
      <c r="H46" s="202">
        <v>84</v>
      </c>
      <c r="I46" s="202">
        <v>67</v>
      </c>
      <c r="J46" s="202">
        <v>75</v>
      </c>
      <c r="K46" s="100"/>
      <c r="L46" s="38"/>
      <c r="M46" s="45">
        <f t="shared" si="1"/>
        <v>226</v>
      </c>
      <c r="N46" s="99">
        <f t="shared" si="4"/>
        <v>34</v>
      </c>
      <c r="O46" s="112">
        <f t="shared" si="3"/>
        <v>62</v>
      </c>
      <c r="P46" s="1"/>
    </row>
    <row r="47" spans="2:16" ht="15.75">
      <c r="B47" s="96">
        <f t="shared" si="0"/>
        <v>35</v>
      </c>
      <c r="C47" s="153">
        <v>29</v>
      </c>
      <c r="D47" s="50" t="s">
        <v>207</v>
      </c>
      <c r="E47" s="36"/>
      <c r="F47" s="36" t="s">
        <v>162</v>
      </c>
      <c r="G47" s="32" t="s">
        <v>36</v>
      </c>
      <c r="H47" s="202">
        <v>70</v>
      </c>
      <c r="I47" s="202">
        <v>75</v>
      </c>
      <c r="J47" s="202">
        <v>78</v>
      </c>
      <c r="K47" s="100"/>
      <c r="L47" s="38"/>
      <c r="M47" s="45">
        <f t="shared" si="1"/>
        <v>223</v>
      </c>
      <c r="N47" s="99">
        <f t="shared" si="4"/>
        <v>35</v>
      </c>
      <c r="O47" s="112">
        <f t="shared" si="3"/>
        <v>61</v>
      </c>
      <c r="P47" s="1"/>
    </row>
    <row r="48" spans="2:16" ht="15.75">
      <c r="B48" s="96">
        <f t="shared" si="0"/>
        <v>36</v>
      </c>
      <c r="C48" s="153">
        <v>71</v>
      </c>
      <c r="D48" s="50" t="s">
        <v>185</v>
      </c>
      <c r="E48" s="36"/>
      <c r="F48" s="36" t="s">
        <v>186</v>
      </c>
      <c r="G48" s="43" t="s">
        <v>165</v>
      </c>
      <c r="H48" s="202">
        <v>42</v>
      </c>
      <c r="I48" s="202">
        <v>96</v>
      </c>
      <c r="J48" s="202">
        <v>81</v>
      </c>
      <c r="K48" s="100"/>
      <c r="L48" s="38"/>
      <c r="M48" s="45">
        <f>SUM(H48:J48)</f>
        <v>219</v>
      </c>
      <c r="N48" s="99">
        <f t="shared" si="4"/>
        <v>36</v>
      </c>
      <c r="O48" s="112">
        <f t="shared" si="3"/>
        <v>60</v>
      </c>
      <c r="P48" s="1"/>
    </row>
    <row r="49" spans="2:16" ht="15.75">
      <c r="B49" s="96">
        <f t="shared" si="0"/>
        <v>37</v>
      </c>
      <c r="C49" s="153">
        <v>20</v>
      </c>
      <c r="D49" s="50" t="s">
        <v>177</v>
      </c>
      <c r="E49" s="36"/>
      <c r="F49" s="36" t="s">
        <v>176</v>
      </c>
      <c r="G49" s="43" t="s">
        <v>165</v>
      </c>
      <c r="H49" s="202">
        <v>80</v>
      </c>
      <c r="I49" s="202">
        <v>62</v>
      </c>
      <c r="J49" s="202">
        <v>67</v>
      </c>
      <c r="K49" s="100"/>
      <c r="L49" s="38"/>
      <c r="M49" s="45">
        <f>SUM(H49:J49)</f>
        <v>209</v>
      </c>
      <c r="N49" s="99">
        <f t="shared" si="4"/>
        <v>37</v>
      </c>
      <c r="O49" s="112">
        <f t="shared" si="3"/>
        <v>57</v>
      </c>
      <c r="P49" s="1"/>
    </row>
    <row r="50" spans="2:16" ht="15.75">
      <c r="B50" s="96">
        <f t="shared" si="0"/>
        <v>38</v>
      </c>
      <c r="C50" s="153">
        <v>34</v>
      </c>
      <c r="D50" s="35" t="s">
        <v>138</v>
      </c>
      <c r="E50" s="42" t="s">
        <v>230</v>
      </c>
      <c r="F50" s="42" t="s">
        <v>159</v>
      </c>
      <c r="G50" s="32" t="s">
        <v>36</v>
      </c>
      <c r="H50" s="202">
        <v>111</v>
      </c>
      <c r="I50" s="202">
        <v>92</v>
      </c>
      <c r="J50" s="202">
        <v>0</v>
      </c>
      <c r="K50" s="31"/>
      <c r="L50" s="98"/>
      <c r="M50" s="45">
        <f t="shared" si="1"/>
        <v>203</v>
      </c>
      <c r="N50" s="99">
        <f t="shared" si="4"/>
        <v>38</v>
      </c>
      <c r="O50" s="112">
        <f t="shared" si="3"/>
        <v>55</v>
      </c>
      <c r="P50" s="1"/>
    </row>
    <row r="51" spans="2:16" ht="15.75">
      <c r="B51" s="96">
        <f t="shared" si="0"/>
        <v>39</v>
      </c>
      <c r="C51" s="153">
        <v>45</v>
      </c>
      <c r="D51" s="35" t="s">
        <v>53</v>
      </c>
      <c r="E51" s="42"/>
      <c r="F51" s="42" t="s">
        <v>54</v>
      </c>
      <c r="G51" s="32" t="s">
        <v>36</v>
      </c>
      <c r="H51" s="202">
        <v>69</v>
      </c>
      <c r="I51" s="202">
        <v>100</v>
      </c>
      <c r="J51" s="202">
        <v>33</v>
      </c>
      <c r="K51" s="100"/>
      <c r="L51" s="38"/>
      <c r="M51" s="45">
        <f t="shared" si="1"/>
        <v>202</v>
      </c>
      <c r="N51" s="99">
        <f t="shared" si="4"/>
        <v>39</v>
      </c>
      <c r="O51" s="112">
        <f t="shared" si="3"/>
        <v>55</v>
      </c>
      <c r="P51" s="1"/>
    </row>
    <row r="52" spans="2:16" ht="15.75">
      <c r="B52" s="31">
        <f t="shared" si="0"/>
        <v>40</v>
      </c>
      <c r="C52" s="153">
        <v>67</v>
      </c>
      <c r="D52" s="50" t="s">
        <v>191</v>
      </c>
      <c r="E52" s="36"/>
      <c r="F52" s="36" t="s">
        <v>192</v>
      </c>
      <c r="G52" s="43" t="s">
        <v>165</v>
      </c>
      <c r="H52" s="202">
        <v>66</v>
      </c>
      <c r="I52" s="202">
        <v>84</v>
      </c>
      <c r="J52" s="202">
        <v>50</v>
      </c>
      <c r="K52" s="101"/>
      <c r="L52" s="102"/>
      <c r="M52" s="45">
        <f t="shared" si="1"/>
        <v>200</v>
      </c>
      <c r="N52" s="99">
        <f t="shared" si="4"/>
        <v>40</v>
      </c>
      <c r="O52" s="112">
        <f t="shared" si="3"/>
        <v>54</v>
      </c>
      <c r="P52" s="1"/>
    </row>
    <row r="53" spans="2:16" ht="15.75">
      <c r="B53" s="96">
        <f t="shared" si="0"/>
        <v>41</v>
      </c>
      <c r="C53" s="153">
        <v>22</v>
      </c>
      <c r="D53" s="50" t="s">
        <v>173</v>
      </c>
      <c r="E53" s="36"/>
      <c r="F53" s="36" t="s">
        <v>172</v>
      </c>
      <c r="G53" s="43" t="s">
        <v>165</v>
      </c>
      <c r="H53" s="202">
        <v>70</v>
      </c>
      <c r="I53" s="202">
        <v>53</v>
      </c>
      <c r="J53" s="202">
        <v>54</v>
      </c>
      <c r="K53" s="100"/>
      <c r="L53" s="38"/>
      <c r="M53" s="45">
        <f t="shared" si="1"/>
        <v>177</v>
      </c>
      <c r="N53" s="99">
        <f t="shared" si="4"/>
        <v>41</v>
      </c>
      <c r="O53" s="112">
        <f t="shared" si="3"/>
        <v>48</v>
      </c>
      <c r="P53" s="1"/>
    </row>
    <row r="54" spans="2:16" ht="15.75">
      <c r="B54" s="96">
        <f t="shared" si="0"/>
        <v>42</v>
      </c>
      <c r="C54" s="153">
        <v>76</v>
      </c>
      <c r="D54" s="35" t="s">
        <v>51</v>
      </c>
      <c r="E54" s="42"/>
      <c r="F54" s="42" t="s">
        <v>52</v>
      </c>
      <c r="G54" s="107" t="s">
        <v>50</v>
      </c>
      <c r="H54" s="202">
        <v>56</v>
      </c>
      <c r="I54" s="202">
        <v>57</v>
      </c>
      <c r="J54" s="202">
        <v>60</v>
      </c>
      <c r="K54" s="103"/>
      <c r="L54" s="104"/>
      <c r="M54" s="45">
        <f t="shared" si="1"/>
        <v>173</v>
      </c>
      <c r="N54" s="99">
        <f t="shared" si="4"/>
        <v>42</v>
      </c>
      <c r="O54" s="112">
        <f t="shared" si="3"/>
        <v>47</v>
      </c>
      <c r="P54" s="1"/>
    </row>
    <row r="55" spans="2:16" ht="15.75">
      <c r="B55" s="96">
        <f t="shared" si="0"/>
        <v>43</v>
      </c>
      <c r="C55" s="153">
        <v>84</v>
      </c>
      <c r="D55" s="50" t="s">
        <v>195</v>
      </c>
      <c r="E55" s="36"/>
      <c r="F55" s="36" t="s">
        <v>212</v>
      </c>
      <c r="G55" s="43" t="s">
        <v>165</v>
      </c>
      <c r="H55" s="202">
        <v>70</v>
      </c>
      <c r="I55" s="202">
        <v>81</v>
      </c>
      <c r="J55" s="202">
        <v>16</v>
      </c>
      <c r="K55" s="100"/>
      <c r="L55" s="38"/>
      <c r="M55" s="45">
        <f t="shared" si="1"/>
        <v>167</v>
      </c>
      <c r="N55" s="99">
        <f t="shared" si="4"/>
        <v>43</v>
      </c>
      <c r="O55" s="112">
        <f t="shared" si="3"/>
        <v>45</v>
      </c>
      <c r="P55" s="1"/>
    </row>
    <row r="56" spans="2:16" ht="15.75">
      <c r="B56" s="96">
        <f t="shared" si="0"/>
        <v>44</v>
      </c>
      <c r="C56" s="153">
        <v>7</v>
      </c>
      <c r="D56" s="35" t="s">
        <v>144</v>
      </c>
      <c r="E56" s="42"/>
      <c r="F56" s="42" t="s">
        <v>145</v>
      </c>
      <c r="G56" s="32" t="s">
        <v>36</v>
      </c>
      <c r="H56" s="202">
        <v>68</v>
      </c>
      <c r="I56" s="202">
        <v>96</v>
      </c>
      <c r="J56" s="202">
        <v>0</v>
      </c>
      <c r="K56" s="103"/>
      <c r="L56" s="104"/>
      <c r="M56" s="45">
        <f t="shared" si="1"/>
        <v>164</v>
      </c>
      <c r="N56" s="99">
        <f t="shared" si="4"/>
        <v>44</v>
      </c>
      <c r="O56" s="112">
        <f t="shared" si="3"/>
        <v>44</v>
      </c>
      <c r="P56" s="1"/>
    </row>
    <row r="57" spans="2:16" ht="15.75">
      <c r="B57" s="96">
        <f t="shared" si="0"/>
        <v>45</v>
      </c>
      <c r="C57" s="153">
        <v>42</v>
      </c>
      <c r="D57" s="50" t="s">
        <v>157</v>
      </c>
      <c r="E57" s="36"/>
      <c r="F57" s="36" t="s">
        <v>216</v>
      </c>
      <c r="G57" s="32" t="s">
        <v>36</v>
      </c>
      <c r="H57" s="202">
        <v>81</v>
      </c>
      <c r="I57" s="202">
        <v>75</v>
      </c>
      <c r="J57" s="202">
        <v>0</v>
      </c>
      <c r="K57" s="103"/>
      <c r="L57" s="104"/>
      <c r="M57" s="45">
        <f t="shared" si="1"/>
        <v>156</v>
      </c>
      <c r="N57" s="99">
        <f t="shared" si="4"/>
        <v>45</v>
      </c>
      <c r="O57" s="112">
        <f t="shared" si="3"/>
        <v>42</v>
      </c>
      <c r="P57" s="1"/>
    </row>
    <row r="58" spans="2:16" ht="15.75">
      <c r="B58" s="96">
        <f t="shared" si="0"/>
        <v>46</v>
      </c>
      <c r="C58" s="153">
        <v>28</v>
      </c>
      <c r="D58" s="35" t="s">
        <v>204</v>
      </c>
      <c r="E58" s="42"/>
      <c r="F58" s="42" t="s">
        <v>218</v>
      </c>
      <c r="G58" s="43" t="s">
        <v>165</v>
      </c>
      <c r="H58" s="202">
        <v>0</v>
      </c>
      <c r="I58" s="202">
        <v>69</v>
      </c>
      <c r="J58" s="202">
        <v>80</v>
      </c>
      <c r="K58" s="100"/>
      <c r="L58" s="38"/>
      <c r="M58" s="45">
        <f t="shared" si="1"/>
        <v>149</v>
      </c>
      <c r="N58" s="99">
        <f t="shared" si="4"/>
        <v>46</v>
      </c>
      <c r="O58" s="112">
        <f t="shared" si="3"/>
        <v>40</v>
      </c>
      <c r="P58" s="1"/>
    </row>
    <row r="59" spans="2:16" ht="15.75">
      <c r="B59" s="96">
        <f t="shared" si="0"/>
        <v>47</v>
      </c>
      <c r="C59" s="153">
        <v>26</v>
      </c>
      <c r="D59" s="50" t="s">
        <v>168</v>
      </c>
      <c r="E59" s="36"/>
      <c r="F59" s="36" t="s">
        <v>169</v>
      </c>
      <c r="G59" s="43" t="s">
        <v>165</v>
      </c>
      <c r="H59" s="202">
        <v>54</v>
      </c>
      <c r="I59" s="202">
        <v>0</v>
      </c>
      <c r="J59" s="202">
        <v>89</v>
      </c>
      <c r="K59" s="100"/>
      <c r="L59" s="38"/>
      <c r="M59" s="45">
        <f t="shared" si="1"/>
        <v>143</v>
      </c>
      <c r="N59" s="99">
        <f t="shared" si="4"/>
        <v>47</v>
      </c>
      <c r="O59" s="112">
        <f t="shared" si="3"/>
        <v>38</v>
      </c>
      <c r="P59" s="1"/>
    </row>
    <row r="60" spans="2:16" ht="15.75">
      <c r="B60" s="96">
        <f t="shared" si="0"/>
        <v>48</v>
      </c>
      <c r="C60" s="153">
        <v>77</v>
      </c>
      <c r="D60" s="110" t="s">
        <v>48</v>
      </c>
      <c r="E60" s="111"/>
      <c r="F60" s="111" t="s">
        <v>49</v>
      </c>
      <c r="G60" s="107" t="s">
        <v>50</v>
      </c>
      <c r="H60" s="202">
        <v>49</v>
      </c>
      <c r="I60" s="202">
        <v>0</v>
      </c>
      <c r="J60" s="202">
        <v>67</v>
      </c>
      <c r="K60" s="100"/>
      <c r="L60" s="38"/>
      <c r="M60" s="45">
        <f t="shared" si="1"/>
        <v>116</v>
      </c>
      <c r="N60" s="99">
        <f t="shared" si="4"/>
        <v>48</v>
      </c>
      <c r="O60" s="112">
        <f t="shared" si="3"/>
        <v>31</v>
      </c>
      <c r="P60" s="1"/>
    </row>
    <row r="61" spans="2:16" ht="15.75">
      <c r="B61" s="96">
        <f t="shared" si="0"/>
        <v>49</v>
      </c>
      <c r="C61" s="153">
        <v>2</v>
      </c>
      <c r="D61" s="50" t="s">
        <v>114</v>
      </c>
      <c r="E61" s="36" t="s">
        <v>260</v>
      </c>
      <c r="F61" s="36" t="s">
        <v>115</v>
      </c>
      <c r="G61" s="43" t="s">
        <v>45</v>
      </c>
      <c r="H61" s="202">
        <v>110</v>
      </c>
      <c r="I61" s="202">
        <v>0</v>
      </c>
      <c r="J61" s="202">
        <v>0</v>
      </c>
      <c r="K61" s="100"/>
      <c r="L61" s="38"/>
      <c r="M61" s="45">
        <f t="shared" si="1"/>
        <v>110</v>
      </c>
      <c r="N61" s="99">
        <f t="shared" si="4"/>
        <v>49</v>
      </c>
      <c r="O61" s="112">
        <f t="shared" si="3"/>
        <v>29</v>
      </c>
      <c r="P61" s="1"/>
    </row>
    <row r="62" spans="2:16" ht="15.75">
      <c r="B62" s="96">
        <f t="shared" si="0"/>
        <v>50</v>
      </c>
      <c r="C62" s="153">
        <v>33</v>
      </c>
      <c r="D62" s="35" t="s">
        <v>139</v>
      </c>
      <c r="E62" s="42"/>
      <c r="F62" s="42" t="s">
        <v>140</v>
      </c>
      <c r="G62" s="32" t="s">
        <v>36</v>
      </c>
      <c r="H62" s="202">
        <v>101</v>
      </c>
      <c r="I62" s="202">
        <v>0</v>
      </c>
      <c r="J62" s="202">
        <v>0</v>
      </c>
      <c r="K62" s="100"/>
      <c r="L62" s="38"/>
      <c r="M62" s="45">
        <f t="shared" si="1"/>
        <v>101</v>
      </c>
      <c r="N62" s="99">
        <f t="shared" si="4"/>
        <v>50</v>
      </c>
      <c r="O62" s="112">
        <f t="shared" si="3"/>
        <v>27</v>
      </c>
      <c r="P62" s="1"/>
    </row>
    <row r="63" spans="2:16" ht="15.75">
      <c r="B63" s="96">
        <f t="shared" si="0"/>
        <v>51</v>
      </c>
      <c r="C63" s="153">
        <v>79</v>
      </c>
      <c r="D63" s="50" t="s">
        <v>116</v>
      </c>
      <c r="E63" s="36" t="s">
        <v>261</v>
      </c>
      <c r="F63" s="36" t="s">
        <v>117</v>
      </c>
      <c r="G63" s="43" t="s">
        <v>45</v>
      </c>
      <c r="H63" s="202">
        <v>0</v>
      </c>
      <c r="I63" s="202">
        <v>87</v>
      </c>
      <c r="J63" s="202">
        <v>0</v>
      </c>
      <c r="K63" s="100"/>
      <c r="L63" s="38"/>
      <c r="M63" s="45">
        <f t="shared" si="1"/>
        <v>87</v>
      </c>
      <c r="N63" s="99">
        <f t="shared" si="4"/>
        <v>51</v>
      </c>
      <c r="O63" s="112">
        <f t="shared" si="3"/>
        <v>23</v>
      </c>
      <c r="P63" s="1"/>
    </row>
    <row r="64" spans="2:16" ht="15.75">
      <c r="B64" s="96">
        <f t="shared" si="0"/>
        <v>52</v>
      </c>
      <c r="C64" s="153">
        <v>43</v>
      </c>
      <c r="D64" s="50" t="s">
        <v>57</v>
      </c>
      <c r="E64" s="36"/>
      <c r="F64" s="36" t="s">
        <v>58</v>
      </c>
      <c r="G64" s="32" t="s">
        <v>36</v>
      </c>
      <c r="H64" s="202">
        <v>0</v>
      </c>
      <c r="I64" s="202">
        <v>80</v>
      </c>
      <c r="J64" s="202">
        <v>0</v>
      </c>
      <c r="K64" s="100"/>
      <c r="L64" s="38"/>
      <c r="M64" s="45">
        <f t="shared" si="1"/>
        <v>80</v>
      </c>
      <c r="N64" s="99">
        <f t="shared" si="4"/>
        <v>52</v>
      </c>
      <c r="O64" s="112">
        <f t="shared" si="3"/>
        <v>21</v>
      </c>
      <c r="P64" s="1"/>
    </row>
    <row r="65" spans="2:16" ht="15.75">
      <c r="B65" s="96">
        <f t="shared" si="0"/>
        <v>53</v>
      </c>
      <c r="C65" s="153">
        <v>66</v>
      </c>
      <c r="D65" s="35" t="s">
        <v>228</v>
      </c>
      <c r="E65" s="42"/>
      <c r="F65" s="42" t="s">
        <v>193</v>
      </c>
      <c r="G65" s="43" t="s">
        <v>165</v>
      </c>
      <c r="H65" s="202">
        <v>0</v>
      </c>
      <c r="I65" s="202">
        <v>59</v>
      </c>
      <c r="J65" s="202">
        <v>0</v>
      </c>
      <c r="K65" s="100"/>
      <c r="L65" s="38"/>
      <c r="M65" s="45">
        <f t="shared" si="1"/>
        <v>59</v>
      </c>
      <c r="N65" s="99">
        <f t="shared" si="4"/>
        <v>53</v>
      </c>
      <c r="O65" s="112">
        <f t="shared" si="3"/>
        <v>15</v>
      </c>
      <c r="P65" s="1"/>
    </row>
    <row r="66" spans="2:16" ht="15.75">
      <c r="B66" s="96">
        <f t="shared" si="0"/>
        <v>54</v>
      </c>
      <c r="C66" s="153">
        <v>3</v>
      </c>
      <c r="D66" s="50" t="s">
        <v>210</v>
      </c>
      <c r="E66" s="36" t="s">
        <v>262</v>
      </c>
      <c r="F66" s="36" t="s">
        <v>113</v>
      </c>
      <c r="G66" s="43" t="s">
        <v>45</v>
      </c>
      <c r="H66" s="202">
        <v>0</v>
      </c>
      <c r="I66" s="202">
        <v>0</v>
      </c>
      <c r="J66" s="202">
        <v>0</v>
      </c>
      <c r="K66" s="100"/>
      <c r="L66" s="38"/>
      <c r="M66" s="45">
        <f t="shared" si="1"/>
        <v>0</v>
      </c>
      <c r="N66" s="99">
        <f t="shared" si="4"/>
        <v>54</v>
      </c>
      <c r="O66" s="112">
        <v>0</v>
      </c>
      <c r="P66" s="1"/>
    </row>
    <row r="67" spans="2:16" ht="15.75">
      <c r="B67" s="96">
        <f t="shared" si="0"/>
        <v>55</v>
      </c>
      <c r="C67" s="153">
        <v>1</v>
      </c>
      <c r="D67" s="35" t="s">
        <v>46</v>
      </c>
      <c r="E67" s="42" t="s">
        <v>258</v>
      </c>
      <c r="F67" s="42" t="s">
        <v>47</v>
      </c>
      <c r="G67" s="43" t="s">
        <v>45</v>
      </c>
      <c r="H67" s="202">
        <v>0</v>
      </c>
      <c r="I67" s="202">
        <v>0</v>
      </c>
      <c r="J67" s="202">
        <v>0</v>
      </c>
      <c r="K67" s="100"/>
      <c r="L67" s="38"/>
      <c r="M67" s="45">
        <f t="shared" si="1"/>
        <v>0</v>
      </c>
      <c r="N67" s="99">
        <f t="shared" si="4"/>
        <v>54</v>
      </c>
      <c r="O67" s="112">
        <v>0</v>
      </c>
      <c r="P67" s="1"/>
    </row>
    <row r="68" spans="2:16" ht="15.75">
      <c r="B68" s="96">
        <f t="shared" si="0"/>
        <v>56</v>
      </c>
      <c r="C68" s="153">
        <v>8</v>
      </c>
      <c r="D68" s="35" t="s">
        <v>201</v>
      </c>
      <c r="E68" s="42"/>
      <c r="F68" s="42" t="s">
        <v>143</v>
      </c>
      <c r="G68" s="32" t="s">
        <v>36</v>
      </c>
      <c r="H68" s="202">
        <v>0</v>
      </c>
      <c r="I68" s="202">
        <v>0</v>
      </c>
      <c r="J68" s="202">
        <v>0</v>
      </c>
      <c r="K68" s="101"/>
      <c r="L68" s="102"/>
      <c r="M68" s="45">
        <f t="shared" si="1"/>
        <v>0</v>
      </c>
      <c r="N68" s="99">
        <f t="shared" si="4"/>
        <v>54</v>
      </c>
      <c r="O68" s="112">
        <v>0</v>
      </c>
      <c r="P68" s="1"/>
    </row>
    <row r="69" ht="13.5" customHeight="1"/>
    <row r="70" spans="3:16" ht="13.5" customHeight="1">
      <c r="C70" s="1"/>
      <c r="I70" s="70"/>
      <c r="J70" s="71" t="s">
        <v>61</v>
      </c>
      <c r="K70" s="71"/>
      <c r="L70" s="72"/>
      <c r="M70" s="72"/>
      <c r="P70" s="1"/>
    </row>
    <row r="71" spans="1:17" ht="14.25" customHeight="1">
      <c r="A71" s="16" t="s">
        <v>151</v>
      </c>
      <c r="B71" s="16"/>
      <c r="C71" s="16"/>
      <c r="D71" s="16"/>
      <c r="E71" s="16"/>
      <c r="F71" s="16"/>
      <c r="I71" s="6"/>
      <c r="L71" s="39"/>
      <c r="M71" s="1"/>
      <c r="P71" s="1"/>
      <c r="Q71" s="1"/>
    </row>
    <row r="72" spans="1:17" ht="14.25" customHeight="1">
      <c r="A72" s="73"/>
      <c r="B72" s="74"/>
      <c r="C72" s="9"/>
      <c r="D72" s="9"/>
      <c r="E72" s="9"/>
      <c r="F72" s="75"/>
      <c r="I72" s="9" t="s">
        <v>63</v>
      </c>
      <c r="K72" s="149"/>
      <c r="L72" s="149"/>
      <c r="N72" s="39"/>
      <c r="P72" s="1"/>
      <c r="Q72" s="1"/>
    </row>
    <row r="73" spans="1:17" ht="14.25" customHeight="1">
      <c r="A73" s="7" t="s">
        <v>153</v>
      </c>
      <c r="B73" s="7"/>
      <c r="C73" s="7"/>
      <c r="D73" s="7"/>
      <c r="E73" s="7"/>
      <c r="F73" s="7"/>
      <c r="J73" s="6"/>
      <c r="N73" s="39"/>
      <c r="P73" s="1"/>
      <c r="Q73" s="1"/>
    </row>
    <row r="74" spans="1:17" ht="14.25" customHeight="1">
      <c r="A74" s="77"/>
      <c r="B74" s="78"/>
      <c r="C74" s="79"/>
      <c r="D74" s="79"/>
      <c r="E74" s="79"/>
      <c r="F74" s="80"/>
      <c r="I74" s="9" t="s">
        <v>62</v>
      </c>
      <c r="J74" s="9"/>
      <c r="K74" s="9"/>
      <c r="L74" s="9"/>
      <c r="M74" s="9"/>
      <c r="P74" s="1"/>
      <c r="Q74" s="1"/>
    </row>
    <row r="75" spans="1:17" ht="14.25" customHeight="1">
      <c r="A75" s="16" t="s">
        <v>155</v>
      </c>
      <c r="B75" s="16"/>
      <c r="C75" s="16"/>
      <c r="D75" s="16"/>
      <c r="E75" s="16"/>
      <c r="F75" s="16"/>
      <c r="I75" s="75"/>
      <c r="J75" s="6"/>
      <c r="N75" s="39"/>
      <c r="P75" s="1"/>
      <c r="Q75" s="1"/>
    </row>
    <row r="76" spans="3:17" ht="14.25" customHeight="1">
      <c r="C76" s="81"/>
      <c r="D76" s="82"/>
      <c r="E76" s="82"/>
      <c r="F76" s="6"/>
      <c r="G76" s="6"/>
      <c r="H76" s="83"/>
      <c r="I76" s="7" t="s">
        <v>269</v>
      </c>
      <c r="J76" s="7"/>
      <c r="K76" s="7"/>
      <c r="L76" s="7"/>
      <c r="M76" s="7"/>
      <c r="N76" s="39"/>
      <c r="P76" s="1"/>
      <c r="Q76" s="1"/>
    </row>
  </sheetData>
  <sheetProtection/>
  <mergeCells count="23">
    <mergeCell ref="D1:J1"/>
    <mergeCell ref="K1:M1"/>
    <mergeCell ref="D2:J2"/>
    <mergeCell ref="K2:M2"/>
    <mergeCell ref="D3:J3"/>
    <mergeCell ref="D11:D12"/>
    <mergeCell ref="E11:E12"/>
    <mergeCell ref="F11:F12"/>
    <mergeCell ref="K5:N5"/>
    <mergeCell ref="D6:J6"/>
    <mergeCell ref="O11:O12"/>
    <mergeCell ref="M11:M12"/>
    <mergeCell ref="N11:N12"/>
    <mergeCell ref="K6:N6"/>
    <mergeCell ref="D7:J7"/>
    <mergeCell ref="B9:N9"/>
    <mergeCell ref="G11:G12"/>
    <mergeCell ref="H11:J11"/>
    <mergeCell ref="D4:J4"/>
    <mergeCell ref="K4:M4"/>
    <mergeCell ref="K11:L11"/>
    <mergeCell ref="B11:B12"/>
    <mergeCell ref="C11:C1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FFC000"/>
    <pageSetUpPr fitToPage="1"/>
  </sheetPr>
  <dimension ref="A1:P75"/>
  <sheetViews>
    <sheetView zoomScalePageLayoutView="0" workbookViewId="0" topLeftCell="A1">
      <selection activeCell="B9" sqref="B9:N9"/>
    </sheetView>
  </sheetViews>
  <sheetFormatPr defaultColWidth="9.140625" defaultRowHeight="12.75"/>
  <cols>
    <col min="1" max="1" width="4.00390625" style="1" customWidth="1"/>
    <col min="2" max="2" width="4.140625" style="1" customWidth="1"/>
    <col min="3" max="3" width="4.8515625" style="69" customWidth="1"/>
    <col min="4" max="4" width="29.8515625" style="1" customWidth="1"/>
    <col min="5" max="5" width="7.421875" style="1" customWidth="1"/>
    <col min="6" max="6" width="9.28125" style="1" customWidth="1"/>
    <col min="7" max="7" width="10.140625" style="1" customWidth="1"/>
    <col min="8" max="8" width="20.140625" style="1" customWidth="1"/>
    <col min="9" max="9" width="8.140625" style="1" customWidth="1"/>
    <col min="10" max="11" width="5.7109375" style="1" customWidth="1"/>
    <col min="12" max="13" width="7.8515625" style="1" customWidth="1"/>
    <col min="14" max="14" width="7.8515625" style="39" customWidth="1"/>
    <col min="15" max="15" width="7.8515625" style="1" customWidth="1"/>
  </cols>
  <sheetData>
    <row r="1" spans="1:16" ht="13.5" customHeight="1">
      <c r="A1" s="10"/>
      <c r="B1" s="88"/>
      <c r="C1" s="88"/>
      <c r="D1" s="295" t="s">
        <v>21</v>
      </c>
      <c r="E1" s="295"/>
      <c r="F1" s="295"/>
      <c r="G1" s="295"/>
      <c r="H1" s="295"/>
      <c r="I1" s="295"/>
      <c r="J1" s="295"/>
      <c r="K1" s="296" t="s">
        <v>149</v>
      </c>
      <c r="L1" s="296"/>
      <c r="M1" s="296"/>
      <c r="N1" s="16"/>
      <c r="O1" s="10"/>
      <c r="P1" s="11"/>
    </row>
    <row r="2" spans="1:16" ht="13.5" customHeight="1">
      <c r="A2" s="10"/>
      <c r="B2" s="89"/>
      <c r="C2" s="89"/>
      <c r="D2" s="285" t="s">
        <v>226</v>
      </c>
      <c r="E2" s="285"/>
      <c r="F2" s="285"/>
      <c r="G2" s="285"/>
      <c r="H2" s="285"/>
      <c r="I2" s="285"/>
      <c r="J2" s="285"/>
      <c r="K2" s="296" t="s">
        <v>77</v>
      </c>
      <c r="L2" s="296"/>
      <c r="M2" s="296"/>
      <c r="N2" s="16"/>
      <c r="O2" s="10"/>
      <c r="P2" s="13"/>
    </row>
    <row r="3" spans="1:16" ht="13.5" customHeight="1">
      <c r="A3" s="10"/>
      <c r="B3" s="90"/>
      <c r="C3" s="90"/>
      <c r="D3" s="297" t="s">
        <v>107</v>
      </c>
      <c r="E3" s="297"/>
      <c r="F3" s="297"/>
      <c r="G3" s="297"/>
      <c r="H3" s="297"/>
      <c r="I3" s="297"/>
      <c r="J3" s="297"/>
      <c r="K3" s="90"/>
      <c r="L3" s="10"/>
      <c r="M3" s="10"/>
      <c r="N3" s="10"/>
      <c r="O3" s="10"/>
      <c r="P3" s="14"/>
    </row>
    <row r="4" spans="1:16" ht="13.5" customHeight="1">
      <c r="A4" s="10"/>
      <c r="B4" s="16"/>
      <c r="C4" s="16"/>
      <c r="D4" s="283" t="s">
        <v>66</v>
      </c>
      <c r="E4" s="283"/>
      <c r="F4" s="283"/>
      <c r="G4" s="283"/>
      <c r="H4" s="283"/>
      <c r="I4" s="283"/>
      <c r="J4" s="283"/>
      <c r="K4" s="302" t="s">
        <v>67</v>
      </c>
      <c r="L4" s="302"/>
      <c r="M4" s="302"/>
      <c r="N4" s="10"/>
      <c r="O4" s="10"/>
      <c r="P4" s="15"/>
    </row>
    <row r="5" spans="1:16" ht="13.5" customHeight="1">
      <c r="A5" s="10"/>
      <c r="B5" s="75"/>
      <c r="C5" s="75"/>
      <c r="D5" s="75"/>
      <c r="E5" s="75"/>
      <c r="F5" s="75"/>
      <c r="G5" s="75"/>
      <c r="H5" s="75"/>
      <c r="I5" s="75"/>
      <c r="J5" s="75"/>
      <c r="K5" s="296" t="s">
        <v>275</v>
      </c>
      <c r="L5" s="296"/>
      <c r="M5" s="296"/>
      <c r="N5" s="296"/>
      <c r="O5" s="16"/>
      <c r="P5" s="15"/>
    </row>
    <row r="6" spans="1:16" ht="13.5" customHeight="1">
      <c r="A6" s="10"/>
      <c r="B6" s="91"/>
      <c r="C6" s="91"/>
      <c r="D6" s="295" t="s">
        <v>68</v>
      </c>
      <c r="E6" s="295"/>
      <c r="F6" s="295"/>
      <c r="G6" s="295"/>
      <c r="H6" s="295"/>
      <c r="I6" s="295"/>
      <c r="J6" s="295"/>
      <c r="K6" s="296" t="s">
        <v>276</v>
      </c>
      <c r="L6" s="296"/>
      <c r="M6" s="296"/>
      <c r="N6" s="296"/>
      <c r="O6" s="10"/>
      <c r="P6" s="15"/>
    </row>
    <row r="7" spans="1:16" ht="15.75" customHeight="1">
      <c r="A7" s="10"/>
      <c r="B7" s="92"/>
      <c r="C7" s="92"/>
      <c r="D7" s="300" t="s">
        <v>69</v>
      </c>
      <c r="E7" s="300"/>
      <c r="F7" s="300"/>
      <c r="G7" s="300"/>
      <c r="H7" s="300"/>
      <c r="I7" s="300"/>
      <c r="J7" s="300"/>
      <c r="K7" s="92"/>
      <c r="L7" s="92"/>
      <c r="M7" s="10"/>
      <c r="N7" s="10"/>
      <c r="O7" s="92"/>
      <c r="P7" s="14"/>
    </row>
    <row r="8" spans="1:16" ht="13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22.5" customHeight="1">
      <c r="A9" s="10"/>
      <c r="B9" s="301" t="s">
        <v>78</v>
      </c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10"/>
      <c r="P9" s="10"/>
    </row>
    <row r="10" spans="1:15" ht="13.5" customHeight="1" thickBot="1">
      <c r="A10" s="10"/>
      <c r="B10" s="10"/>
      <c r="C10" s="17"/>
      <c r="D10" s="18"/>
      <c r="E10" s="151"/>
      <c r="F10" s="19"/>
      <c r="G10" s="19"/>
      <c r="H10" s="19"/>
      <c r="I10" s="20"/>
      <c r="J10" s="21"/>
      <c r="K10" s="21"/>
      <c r="L10" s="21"/>
      <c r="M10" s="21"/>
      <c r="N10" s="93"/>
      <c r="O10" s="12"/>
    </row>
    <row r="11" spans="2:15" ht="12.75">
      <c r="B11" s="298" t="s">
        <v>23</v>
      </c>
      <c r="C11" s="286" t="s">
        <v>24</v>
      </c>
      <c r="D11" s="277" t="s">
        <v>25</v>
      </c>
      <c r="E11" s="279" t="s">
        <v>158</v>
      </c>
      <c r="F11" s="281" t="s">
        <v>26</v>
      </c>
      <c r="G11" s="279" t="s">
        <v>27</v>
      </c>
      <c r="H11" s="279" t="s">
        <v>79</v>
      </c>
      <c r="I11" s="305" t="s">
        <v>80</v>
      </c>
      <c r="J11" s="270" t="s">
        <v>70</v>
      </c>
      <c r="K11" s="307"/>
      <c r="L11" s="308" t="s">
        <v>81</v>
      </c>
      <c r="M11" s="310" t="s">
        <v>72</v>
      </c>
      <c r="N11" s="291" t="s">
        <v>73</v>
      </c>
      <c r="O11" s="303" t="s">
        <v>74</v>
      </c>
    </row>
    <row r="12" spans="2:15" ht="13.5" thickBot="1">
      <c r="B12" s="299"/>
      <c r="C12" s="287"/>
      <c r="D12" s="278"/>
      <c r="E12" s="280"/>
      <c r="F12" s="282"/>
      <c r="G12" s="280"/>
      <c r="H12" s="280"/>
      <c r="I12" s="306"/>
      <c r="J12" s="22">
        <v>1</v>
      </c>
      <c r="K12" s="22">
        <v>2</v>
      </c>
      <c r="L12" s="309"/>
      <c r="M12" s="311"/>
      <c r="N12" s="292"/>
      <c r="O12" s="304"/>
    </row>
    <row r="13" spans="1:15" s="221" customFormat="1" ht="15.75">
      <c r="A13" s="214"/>
      <c r="B13" s="208">
        <f aca="true" t="shared" si="0" ref="B13:B33">B12+1</f>
        <v>1</v>
      </c>
      <c r="C13" s="215">
        <v>38</v>
      </c>
      <c r="D13" s="216" t="s">
        <v>131</v>
      </c>
      <c r="E13" s="258"/>
      <c r="F13" s="217" t="s">
        <v>132</v>
      </c>
      <c r="G13" s="217" t="s">
        <v>36</v>
      </c>
      <c r="H13" s="215" t="s">
        <v>231</v>
      </c>
      <c r="I13" s="218">
        <v>530</v>
      </c>
      <c r="J13" s="218">
        <v>0</v>
      </c>
      <c r="K13" s="218">
        <v>200</v>
      </c>
      <c r="L13" s="219">
        <f aca="true" t="shared" si="1" ref="L13:L26">MAX(J13,K13)</f>
        <v>200</v>
      </c>
      <c r="M13" s="220">
        <f>IF(L13&gt;0,I13+L13,IF(J13="CE",I13,0))</f>
        <v>730</v>
      </c>
      <c r="N13" s="119">
        <f>RANK(M13,M$13:M$38)</f>
        <v>1</v>
      </c>
      <c r="O13" s="188">
        <f aca="true" t="shared" si="2" ref="O13:O32">INT(((M13/$M$13)+((LOG(20)-LOG(N13))/10))*100)</f>
        <v>113</v>
      </c>
    </row>
    <row r="14" spans="1:15" s="221" customFormat="1" ht="15.75">
      <c r="A14" s="214"/>
      <c r="B14" s="210">
        <f t="shared" si="0"/>
        <v>2</v>
      </c>
      <c r="C14" s="215">
        <v>14</v>
      </c>
      <c r="D14" s="222" t="s">
        <v>124</v>
      </c>
      <c r="E14" s="238"/>
      <c r="F14" s="217" t="s">
        <v>125</v>
      </c>
      <c r="G14" s="217" t="s">
        <v>39</v>
      </c>
      <c r="H14" s="224" t="s">
        <v>232</v>
      </c>
      <c r="I14" s="218">
        <v>515</v>
      </c>
      <c r="J14" s="218">
        <v>199</v>
      </c>
      <c r="K14" s="218" t="s">
        <v>224</v>
      </c>
      <c r="L14" s="225">
        <f t="shared" si="1"/>
        <v>199</v>
      </c>
      <c r="M14" s="220">
        <f aca="true" t="shared" si="3" ref="M14:M32">IF(L14&gt;0,I14+L14,IF(J14="CE",I14,0))</f>
        <v>714</v>
      </c>
      <c r="N14" s="99">
        <f aca="true" t="shared" si="4" ref="N14:N38">RANK(M14,M$13:M$38)</f>
        <v>2</v>
      </c>
      <c r="O14" s="195">
        <f t="shared" si="2"/>
        <v>107</v>
      </c>
    </row>
    <row r="15" spans="1:15" s="221" customFormat="1" ht="15.75" customHeight="1">
      <c r="A15" s="214"/>
      <c r="B15" s="210">
        <f t="shared" si="0"/>
        <v>3</v>
      </c>
      <c r="C15" s="215">
        <v>12</v>
      </c>
      <c r="D15" s="226" t="s">
        <v>126</v>
      </c>
      <c r="E15" s="238"/>
      <c r="F15" s="227" t="s">
        <v>127</v>
      </c>
      <c r="G15" s="217" t="s">
        <v>39</v>
      </c>
      <c r="H15" s="224" t="s">
        <v>233</v>
      </c>
      <c r="I15" s="228">
        <v>505</v>
      </c>
      <c r="J15" s="228">
        <v>106</v>
      </c>
      <c r="K15" s="218" t="s">
        <v>224</v>
      </c>
      <c r="L15" s="225">
        <f t="shared" si="1"/>
        <v>106</v>
      </c>
      <c r="M15" s="220">
        <f t="shared" si="3"/>
        <v>611</v>
      </c>
      <c r="N15" s="99">
        <f t="shared" si="4"/>
        <v>3</v>
      </c>
      <c r="O15" s="195">
        <f t="shared" si="2"/>
        <v>91</v>
      </c>
    </row>
    <row r="16" spans="2:15" ht="15.75">
      <c r="B16" s="31">
        <f t="shared" si="0"/>
        <v>4</v>
      </c>
      <c r="C16" s="163">
        <v>26</v>
      </c>
      <c r="D16" s="159" t="s">
        <v>168</v>
      </c>
      <c r="E16" s="43"/>
      <c r="F16" s="167" t="s">
        <v>169</v>
      </c>
      <c r="G16" s="165" t="s">
        <v>165</v>
      </c>
      <c r="H16" s="169" t="s">
        <v>234</v>
      </c>
      <c r="I16" s="165">
        <v>465</v>
      </c>
      <c r="J16" s="165">
        <v>126</v>
      </c>
      <c r="K16" s="170" t="s">
        <v>224</v>
      </c>
      <c r="L16" s="116">
        <f t="shared" si="1"/>
        <v>126</v>
      </c>
      <c r="M16" s="171">
        <f t="shared" si="3"/>
        <v>591</v>
      </c>
      <c r="N16" s="99">
        <f t="shared" si="4"/>
        <v>4</v>
      </c>
      <c r="O16" s="112">
        <f t="shared" si="2"/>
        <v>87</v>
      </c>
    </row>
    <row r="17" spans="2:15" ht="15.75">
      <c r="B17" s="31">
        <f t="shared" si="0"/>
        <v>5</v>
      </c>
      <c r="C17" s="163">
        <v>28</v>
      </c>
      <c r="D17" s="158" t="s">
        <v>204</v>
      </c>
      <c r="E17" s="43"/>
      <c r="F17" s="164" t="s">
        <v>218</v>
      </c>
      <c r="G17" s="165" t="s">
        <v>165</v>
      </c>
      <c r="H17" s="169" t="s">
        <v>235</v>
      </c>
      <c r="I17" s="165">
        <v>460</v>
      </c>
      <c r="J17" s="165">
        <v>112</v>
      </c>
      <c r="K17" s="170" t="s">
        <v>224</v>
      </c>
      <c r="L17" s="116">
        <f t="shared" si="1"/>
        <v>112</v>
      </c>
      <c r="M17" s="171">
        <f t="shared" si="3"/>
        <v>572</v>
      </c>
      <c r="N17" s="99">
        <f t="shared" si="4"/>
        <v>5</v>
      </c>
      <c r="O17" s="112">
        <f t="shared" si="2"/>
        <v>84</v>
      </c>
    </row>
    <row r="18" spans="2:15" ht="15.75">
      <c r="B18" s="31">
        <f t="shared" si="0"/>
        <v>6</v>
      </c>
      <c r="C18" s="163">
        <v>11</v>
      </c>
      <c r="D18" s="160" t="s">
        <v>120</v>
      </c>
      <c r="E18" s="43"/>
      <c r="F18" s="167" t="s">
        <v>121</v>
      </c>
      <c r="G18" s="164" t="s">
        <v>39</v>
      </c>
      <c r="H18" s="169" t="s">
        <v>233</v>
      </c>
      <c r="I18" s="170">
        <v>495</v>
      </c>
      <c r="J18" s="170">
        <v>0</v>
      </c>
      <c r="K18" s="170">
        <v>73</v>
      </c>
      <c r="L18" s="116">
        <f t="shared" si="1"/>
        <v>73</v>
      </c>
      <c r="M18" s="171">
        <f t="shared" si="3"/>
        <v>568</v>
      </c>
      <c r="N18" s="99">
        <f t="shared" si="4"/>
        <v>6</v>
      </c>
      <c r="O18" s="112">
        <f t="shared" si="2"/>
        <v>83</v>
      </c>
    </row>
    <row r="19" spans="2:15" ht="15.75">
      <c r="B19" s="31">
        <f t="shared" si="0"/>
        <v>7</v>
      </c>
      <c r="C19" s="163">
        <v>23</v>
      </c>
      <c r="D19" s="159" t="s">
        <v>170</v>
      </c>
      <c r="E19" s="43"/>
      <c r="F19" s="167" t="s">
        <v>171</v>
      </c>
      <c r="G19" s="165" t="s">
        <v>165</v>
      </c>
      <c r="H19" s="169" t="s">
        <v>233</v>
      </c>
      <c r="I19" s="165">
        <v>480</v>
      </c>
      <c r="J19" s="165">
        <v>70</v>
      </c>
      <c r="K19" s="170" t="s">
        <v>224</v>
      </c>
      <c r="L19" s="116">
        <f t="shared" si="1"/>
        <v>70</v>
      </c>
      <c r="M19" s="171">
        <f t="shared" si="3"/>
        <v>550</v>
      </c>
      <c r="N19" s="99">
        <f t="shared" si="4"/>
        <v>7</v>
      </c>
      <c r="O19" s="112">
        <f t="shared" si="2"/>
        <v>79</v>
      </c>
    </row>
    <row r="20" spans="2:15" ht="15.75">
      <c r="B20" s="31">
        <f t="shared" si="0"/>
        <v>8</v>
      </c>
      <c r="C20" s="163">
        <v>2</v>
      </c>
      <c r="D20" s="159" t="s">
        <v>114</v>
      </c>
      <c r="E20" s="36" t="s">
        <v>260</v>
      </c>
      <c r="F20" s="167" t="s">
        <v>115</v>
      </c>
      <c r="G20" s="165" t="s">
        <v>45</v>
      </c>
      <c r="H20" s="169" t="s">
        <v>236</v>
      </c>
      <c r="I20" s="170">
        <v>540</v>
      </c>
      <c r="J20" s="170" t="s">
        <v>247</v>
      </c>
      <c r="K20" s="170" t="s">
        <v>224</v>
      </c>
      <c r="L20" s="116">
        <f t="shared" si="1"/>
        <v>0</v>
      </c>
      <c r="M20" s="171">
        <f t="shared" si="3"/>
        <v>540</v>
      </c>
      <c r="N20" s="99">
        <f t="shared" si="4"/>
        <v>8</v>
      </c>
      <c r="O20" s="112">
        <f t="shared" si="2"/>
        <v>77</v>
      </c>
    </row>
    <row r="21" spans="2:15" ht="15.75">
      <c r="B21" s="31">
        <f t="shared" si="0"/>
        <v>9</v>
      </c>
      <c r="C21" s="163">
        <v>77</v>
      </c>
      <c r="D21" s="161" t="s">
        <v>48</v>
      </c>
      <c r="E21" s="111"/>
      <c r="F21" s="168" t="s">
        <v>49</v>
      </c>
      <c r="G21" s="166" t="s">
        <v>50</v>
      </c>
      <c r="H21" s="169" t="s">
        <v>237</v>
      </c>
      <c r="I21" s="165">
        <v>440</v>
      </c>
      <c r="J21" s="165">
        <v>73</v>
      </c>
      <c r="K21" s="170" t="s">
        <v>224</v>
      </c>
      <c r="L21" s="116">
        <f t="shared" si="1"/>
        <v>73</v>
      </c>
      <c r="M21" s="171">
        <f t="shared" si="3"/>
        <v>513</v>
      </c>
      <c r="N21" s="99">
        <f t="shared" si="4"/>
        <v>9</v>
      </c>
      <c r="O21" s="112">
        <f t="shared" si="2"/>
        <v>73</v>
      </c>
    </row>
    <row r="22" spans="2:15" ht="15.75">
      <c r="B22" s="31">
        <f t="shared" si="0"/>
        <v>10</v>
      </c>
      <c r="C22" s="163">
        <v>9</v>
      </c>
      <c r="D22" s="162" t="s">
        <v>196</v>
      </c>
      <c r="E22" s="43"/>
      <c r="F22" s="166" t="s">
        <v>213</v>
      </c>
      <c r="G22" s="164" t="s">
        <v>36</v>
      </c>
      <c r="H22" s="169" t="s">
        <v>237</v>
      </c>
      <c r="I22" s="165">
        <v>420</v>
      </c>
      <c r="J22" s="170">
        <v>88</v>
      </c>
      <c r="K22" s="170" t="s">
        <v>224</v>
      </c>
      <c r="L22" s="116">
        <f t="shared" si="1"/>
        <v>88</v>
      </c>
      <c r="M22" s="171">
        <f t="shared" si="3"/>
        <v>508</v>
      </c>
      <c r="N22" s="99">
        <f t="shared" si="4"/>
        <v>10</v>
      </c>
      <c r="O22" s="112">
        <f t="shared" si="2"/>
        <v>72</v>
      </c>
    </row>
    <row r="23" spans="2:15" ht="15.75">
      <c r="B23" s="31">
        <f t="shared" si="0"/>
        <v>11</v>
      </c>
      <c r="C23" s="163">
        <v>4</v>
      </c>
      <c r="D23" s="162" t="s">
        <v>203</v>
      </c>
      <c r="E23" s="43"/>
      <c r="F23" s="166" t="s">
        <v>146</v>
      </c>
      <c r="G23" s="164" t="s">
        <v>36</v>
      </c>
      <c r="H23" s="169" t="s">
        <v>238</v>
      </c>
      <c r="I23" s="165">
        <v>375</v>
      </c>
      <c r="J23" s="165">
        <v>128</v>
      </c>
      <c r="K23" s="170" t="s">
        <v>224</v>
      </c>
      <c r="L23" s="116">
        <f t="shared" si="1"/>
        <v>128</v>
      </c>
      <c r="M23" s="171">
        <f t="shared" si="3"/>
        <v>503</v>
      </c>
      <c r="N23" s="99">
        <f t="shared" si="4"/>
        <v>11</v>
      </c>
      <c r="O23" s="112">
        <f t="shared" si="2"/>
        <v>71</v>
      </c>
    </row>
    <row r="24" spans="2:15" ht="15.75">
      <c r="B24" s="31">
        <f t="shared" si="0"/>
        <v>12</v>
      </c>
      <c r="C24" s="163">
        <v>5</v>
      </c>
      <c r="D24" s="157" t="s">
        <v>199</v>
      </c>
      <c r="E24" s="43"/>
      <c r="F24" s="164" t="s">
        <v>141</v>
      </c>
      <c r="G24" s="164" t="s">
        <v>36</v>
      </c>
      <c r="H24" s="169" t="s">
        <v>238</v>
      </c>
      <c r="I24" s="165">
        <v>385</v>
      </c>
      <c r="J24" s="165">
        <v>117</v>
      </c>
      <c r="K24" s="170" t="s">
        <v>224</v>
      </c>
      <c r="L24" s="116">
        <f t="shared" si="1"/>
        <v>117</v>
      </c>
      <c r="M24" s="171">
        <f t="shared" si="3"/>
        <v>502</v>
      </c>
      <c r="N24" s="99">
        <f t="shared" si="4"/>
        <v>12</v>
      </c>
      <c r="O24" s="112">
        <f t="shared" si="2"/>
        <v>70</v>
      </c>
    </row>
    <row r="25" spans="2:15" ht="31.5">
      <c r="B25" s="31">
        <f t="shared" si="0"/>
        <v>13</v>
      </c>
      <c r="C25" s="163">
        <v>20</v>
      </c>
      <c r="D25" s="159" t="s">
        <v>177</v>
      </c>
      <c r="E25" s="36"/>
      <c r="F25" s="167" t="s">
        <v>176</v>
      </c>
      <c r="G25" s="165" t="s">
        <v>165</v>
      </c>
      <c r="H25" s="169" t="s">
        <v>239</v>
      </c>
      <c r="I25" s="165">
        <v>425</v>
      </c>
      <c r="J25" s="165">
        <v>75</v>
      </c>
      <c r="K25" s="170" t="s">
        <v>224</v>
      </c>
      <c r="L25" s="116">
        <f t="shared" si="1"/>
        <v>75</v>
      </c>
      <c r="M25" s="171">
        <f t="shared" si="3"/>
        <v>500</v>
      </c>
      <c r="N25" s="99">
        <f t="shared" si="4"/>
        <v>13</v>
      </c>
      <c r="O25" s="112">
        <f t="shared" si="2"/>
        <v>70</v>
      </c>
    </row>
    <row r="26" spans="2:15" ht="15.75">
      <c r="B26" s="31">
        <f t="shared" si="0"/>
        <v>14</v>
      </c>
      <c r="C26" s="163">
        <v>22</v>
      </c>
      <c r="D26" s="159" t="s">
        <v>173</v>
      </c>
      <c r="E26" s="36"/>
      <c r="F26" s="167" t="s">
        <v>172</v>
      </c>
      <c r="G26" s="165" t="s">
        <v>165</v>
      </c>
      <c r="H26" s="169" t="s">
        <v>240</v>
      </c>
      <c r="I26" s="165">
        <v>410</v>
      </c>
      <c r="J26" s="165">
        <v>50</v>
      </c>
      <c r="K26" s="170" t="s">
        <v>224</v>
      </c>
      <c r="L26" s="116">
        <f t="shared" si="1"/>
        <v>50</v>
      </c>
      <c r="M26" s="171">
        <f t="shared" si="3"/>
        <v>460</v>
      </c>
      <c r="N26" s="99">
        <f t="shared" si="4"/>
        <v>14</v>
      </c>
      <c r="O26" s="112">
        <f t="shared" si="2"/>
        <v>64</v>
      </c>
    </row>
    <row r="27" spans="2:15" ht="15.75">
      <c r="B27" s="31">
        <f t="shared" si="0"/>
        <v>15</v>
      </c>
      <c r="C27" s="163">
        <v>59</v>
      </c>
      <c r="D27" s="158" t="s">
        <v>209</v>
      </c>
      <c r="E27" s="36"/>
      <c r="F27" s="164" t="s">
        <v>221</v>
      </c>
      <c r="G27" s="165" t="s">
        <v>165</v>
      </c>
      <c r="H27" s="169" t="s">
        <v>240</v>
      </c>
      <c r="I27" s="165">
        <v>415</v>
      </c>
      <c r="J27" s="165">
        <v>40</v>
      </c>
      <c r="K27" s="170" t="s">
        <v>224</v>
      </c>
      <c r="L27" s="116">
        <f aca="true" t="shared" si="5" ref="L27:L32">MAX(J27,K27)</f>
        <v>40</v>
      </c>
      <c r="M27" s="171">
        <f t="shared" si="3"/>
        <v>455</v>
      </c>
      <c r="N27" s="99">
        <f t="shared" si="4"/>
        <v>15</v>
      </c>
      <c r="O27" s="112">
        <f t="shared" si="2"/>
        <v>63</v>
      </c>
    </row>
    <row r="28" spans="2:15" ht="15.75">
      <c r="B28" s="31">
        <f t="shared" si="0"/>
        <v>16</v>
      </c>
      <c r="C28" s="163">
        <v>84</v>
      </c>
      <c r="D28" s="159" t="s">
        <v>195</v>
      </c>
      <c r="E28" s="36"/>
      <c r="F28" s="167" t="s">
        <v>212</v>
      </c>
      <c r="G28" s="165" t="s">
        <v>165</v>
      </c>
      <c r="H28" s="169" t="s">
        <v>240</v>
      </c>
      <c r="I28" s="165">
        <v>405</v>
      </c>
      <c r="J28" s="165">
        <v>50</v>
      </c>
      <c r="K28" s="170" t="s">
        <v>224</v>
      </c>
      <c r="L28" s="116">
        <f t="shared" si="5"/>
        <v>50</v>
      </c>
      <c r="M28" s="171">
        <f t="shared" si="3"/>
        <v>455</v>
      </c>
      <c r="N28" s="99">
        <f t="shared" si="4"/>
        <v>15</v>
      </c>
      <c r="O28" s="112">
        <f t="shared" si="2"/>
        <v>63</v>
      </c>
    </row>
    <row r="29" spans="2:15" ht="15.75">
      <c r="B29" s="31">
        <f t="shared" si="0"/>
        <v>17</v>
      </c>
      <c r="C29" s="163">
        <v>43</v>
      </c>
      <c r="D29" s="159" t="s">
        <v>57</v>
      </c>
      <c r="E29" s="36"/>
      <c r="F29" s="167" t="s">
        <v>58</v>
      </c>
      <c r="G29" s="164" t="s">
        <v>36</v>
      </c>
      <c r="H29" s="169" t="s">
        <v>241</v>
      </c>
      <c r="I29" s="165">
        <v>387</v>
      </c>
      <c r="J29" s="165">
        <v>56</v>
      </c>
      <c r="K29" s="170" t="s">
        <v>224</v>
      </c>
      <c r="L29" s="116">
        <f t="shared" si="5"/>
        <v>56</v>
      </c>
      <c r="M29" s="171">
        <f t="shared" si="3"/>
        <v>443</v>
      </c>
      <c r="N29" s="99">
        <f t="shared" si="4"/>
        <v>17</v>
      </c>
      <c r="O29" s="112">
        <f t="shared" si="2"/>
        <v>61</v>
      </c>
    </row>
    <row r="30" spans="2:15" ht="15.75">
      <c r="B30" s="31">
        <f t="shared" si="0"/>
        <v>18</v>
      </c>
      <c r="C30" s="163">
        <v>45</v>
      </c>
      <c r="D30" s="158" t="s">
        <v>53</v>
      </c>
      <c r="E30" s="43"/>
      <c r="F30" s="164" t="s">
        <v>54</v>
      </c>
      <c r="G30" s="164" t="s">
        <v>36</v>
      </c>
      <c r="H30" s="169" t="s">
        <v>237</v>
      </c>
      <c r="I30" s="165">
        <v>382</v>
      </c>
      <c r="J30" s="165">
        <v>59</v>
      </c>
      <c r="K30" s="170" t="s">
        <v>224</v>
      </c>
      <c r="L30" s="116">
        <f t="shared" si="5"/>
        <v>59</v>
      </c>
      <c r="M30" s="171">
        <f t="shared" si="3"/>
        <v>441</v>
      </c>
      <c r="N30" s="99">
        <f t="shared" si="4"/>
        <v>18</v>
      </c>
      <c r="O30" s="112">
        <f t="shared" si="2"/>
        <v>60</v>
      </c>
    </row>
    <row r="31" spans="2:15" ht="15.75">
      <c r="B31" s="31">
        <f t="shared" si="0"/>
        <v>19</v>
      </c>
      <c r="C31" s="163">
        <v>86</v>
      </c>
      <c r="D31" s="158" t="s">
        <v>200</v>
      </c>
      <c r="E31" s="43"/>
      <c r="F31" s="164" t="s">
        <v>215</v>
      </c>
      <c r="G31" s="165" t="s">
        <v>165</v>
      </c>
      <c r="H31" s="169" t="s">
        <v>242</v>
      </c>
      <c r="I31" s="165">
        <v>370</v>
      </c>
      <c r="J31" s="165">
        <v>50</v>
      </c>
      <c r="K31" s="170" t="s">
        <v>224</v>
      </c>
      <c r="L31" s="116">
        <f t="shared" si="5"/>
        <v>50</v>
      </c>
      <c r="M31" s="171">
        <f t="shared" si="3"/>
        <v>420</v>
      </c>
      <c r="N31" s="99">
        <f t="shared" si="4"/>
        <v>19</v>
      </c>
      <c r="O31" s="112">
        <f t="shared" si="2"/>
        <v>57</v>
      </c>
    </row>
    <row r="32" spans="2:15" ht="15.75">
      <c r="B32" s="31">
        <f t="shared" si="0"/>
        <v>20</v>
      </c>
      <c r="C32" s="163">
        <v>66</v>
      </c>
      <c r="D32" s="158" t="s">
        <v>228</v>
      </c>
      <c r="E32" s="43"/>
      <c r="F32" s="164" t="s">
        <v>193</v>
      </c>
      <c r="G32" s="165" t="s">
        <v>165</v>
      </c>
      <c r="H32" s="169" t="s">
        <v>243</v>
      </c>
      <c r="I32" s="165">
        <v>305</v>
      </c>
      <c r="J32" s="165">
        <v>40</v>
      </c>
      <c r="K32" s="170" t="s">
        <v>224</v>
      </c>
      <c r="L32" s="116">
        <f t="shared" si="5"/>
        <v>40</v>
      </c>
      <c r="M32" s="171">
        <f t="shared" si="3"/>
        <v>345</v>
      </c>
      <c r="N32" s="99">
        <f t="shared" si="4"/>
        <v>20</v>
      </c>
      <c r="O32" s="112">
        <f t="shared" si="2"/>
        <v>47</v>
      </c>
    </row>
    <row r="33" spans="2:15" ht="15.75">
      <c r="B33" s="31">
        <f t="shared" si="0"/>
        <v>21</v>
      </c>
      <c r="C33" s="163">
        <v>3</v>
      </c>
      <c r="D33" s="159" t="s">
        <v>210</v>
      </c>
      <c r="E33" s="36" t="s">
        <v>262</v>
      </c>
      <c r="F33" s="167" t="s">
        <v>113</v>
      </c>
      <c r="G33" s="165" t="s">
        <v>45</v>
      </c>
      <c r="H33" s="169" t="s">
        <v>231</v>
      </c>
      <c r="I33" s="165">
        <v>450</v>
      </c>
      <c r="J33" s="165">
        <v>0</v>
      </c>
      <c r="K33" s="170" t="s">
        <v>224</v>
      </c>
      <c r="L33" s="116">
        <f aca="true" t="shared" si="6" ref="L33:L38">MAX(J33,K33)</f>
        <v>0</v>
      </c>
      <c r="M33" s="171">
        <f aca="true" t="shared" si="7" ref="M33:M38">IF(L33&gt;0,I33+L33,IF(J33="CE",I33,0))</f>
        <v>0</v>
      </c>
      <c r="N33" s="99">
        <f t="shared" si="4"/>
        <v>21</v>
      </c>
      <c r="O33" s="112">
        <v>0</v>
      </c>
    </row>
    <row r="34" spans="2:15" ht="15.75">
      <c r="B34" s="31">
        <f>B33+1</f>
        <v>22</v>
      </c>
      <c r="C34" s="163">
        <v>79</v>
      </c>
      <c r="D34" s="159" t="s">
        <v>116</v>
      </c>
      <c r="E34" s="111" t="s">
        <v>261</v>
      </c>
      <c r="F34" s="167" t="s">
        <v>117</v>
      </c>
      <c r="G34" s="165" t="s">
        <v>45</v>
      </c>
      <c r="H34" s="169" t="s">
        <v>244</v>
      </c>
      <c r="I34" s="165">
        <v>430</v>
      </c>
      <c r="J34" s="165">
        <v>0</v>
      </c>
      <c r="K34" s="170" t="s">
        <v>224</v>
      </c>
      <c r="L34" s="116">
        <f t="shared" si="6"/>
        <v>0</v>
      </c>
      <c r="M34" s="171">
        <f t="shared" si="7"/>
        <v>0</v>
      </c>
      <c r="N34" s="99">
        <f t="shared" si="4"/>
        <v>21</v>
      </c>
      <c r="O34" s="112">
        <v>0</v>
      </c>
    </row>
    <row r="35" spans="2:15" ht="15.75">
      <c r="B35" s="31">
        <f>B34+1</f>
        <v>23</v>
      </c>
      <c r="C35" s="163">
        <v>67</v>
      </c>
      <c r="D35" s="159" t="s">
        <v>191</v>
      </c>
      <c r="E35" s="43"/>
      <c r="F35" s="167" t="s">
        <v>192</v>
      </c>
      <c r="G35" s="165" t="s">
        <v>165</v>
      </c>
      <c r="H35" s="169" t="s">
        <v>245</v>
      </c>
      <c r="I35" s="165">
        <v>395</v>
      </c>
      <c r="J35" s="165">
        <v>0</v>
      </c>
      <c r="K35" s="170" t="s">
        <v>224</v>
      </c>
      <c r="L35" s="116">
        <f t="shared" si="6"/>
        <v>0</v>
      </c>
      <c r="M35" s="171">
        <f t="shared" si="7"/>
        <v>0</v>
      </c>
      <c r="N35" s="99">
        <f t="shared" si="4"/>
        <v>21</v>
      </c>
      <c r="O35" s="112">
        <v>0</v>
      </c>
    </row>
    <row r="36" spans="2:15" ht="15.75">
      <c r="B36" s="31">
        <f>B35+1</f>
        <v>24</v>
      </c>
      <c r="C36" s="163">
        <v>44</v>
      </c>
      <c r="D36" s="158" t="s">
        <v>55</v>
      </c>
      <c r="E36" s="43"/>
      <c r="F36" s="164" t="s">
        <v>56</v>
      </c>
      <c r="G36" s="164" t="s">
        <v>36</v>
      </c>
      <c r="H36" s="169" t="s">
        <v>241</v>
      </c>
      <c r="I36" s="165">
        <v>390</v>
      </c>
      <c r="J36" s="165">
        <v>0</v>
      </c>
      <c r="K36" s="170" t="s">
        <v>224</v>
      </c>
      <c r="L36" s="116">
        <f t="shared" si="6"/>
        <v>0</v>
      </c>
      <c r="M36" s="171">
        <f t="shared" si="7"/>
        <v>0</v>
      </c>
      <c r="N36" s="99">
        <f t="shared" si="4"/>
        <v>21</v>
      </c>
      <c r="O36" s="112">
        <v>0</v>
      </c>
    </row>
    <row r="37" spans="2:15" ht="15.75">
      <c r="B37" s="31">
        <f>B36+1</f>
        <v>25</v>
      </c>
      <c r="C37" s="163">
        <v>27</v>
      </c>
      <c r="D37" s="158" t="s">
        <v>166</v>
      </c>
      <c r="E37" s="43"/>
      <c r="F37" s="164" t="s">
        <v>167</v>
      </c>
      <c r="G37" s="165" t="s">
        <v>165</v>
      </c>
      <c r="H37" s="169" t="s">
        <v>246</v>
      </c>
      <c r="I37" s="165">
        <v>380</v>
      </c>
      <c r="J37" s="165">
        <v>0</v>
      </c>
      <c r="K37" s="170" t="s">
        <v>224</v>
      </c>
      <c r="L37" s="116">
        <f t="shared" si="6"/>
        <v>0</v>
      </c>
      <c r="M37" s="171">
        <f t="shared" si="7"/>
        <v>0</v>
      </c>
      <c r="N37" s="99">
        <f t="shared" si="4"/>
        <v>21</v>
      </c>
      <c r="O37" s="112">
        <v>0</v>
      </c>
    </row>
    <row r="38" spans="2:15" ht="15.75">
      <c r="B38" s="31">
        <f>B37+1</f>
        <v>26</v>
      </c>
      <c r="C38" s="163">
        <v>24</v>
      </c>
      <c r="D38" s="158" t="s">
        <v>163</v>
      </c>
      <c r="E38" s="43"/>
      <c r="F38" s="164" t="s">
        <v>164</v>
      </c>
      <c r="G38" s="165" t="s">
        <v>165</v>
      </c>
      <c r="H38" s="169" t="s">
        <v>234</v>
      </c>
      <c r="I38" s="165">
        <v>470</v>
      </c>
      <c r="J38" s="165" t="s">
        <v>224</v>
      </c>
      <c r="K38" s="170" t="s">
        <v>224</v>
      </c>
      <c r="L38" s="116">
        <f t="shared" si="6"/>
        <v>0</v>
      </c>
      <c r="M38" s="171">
        <f t="shared" si="7"/>
        <v>0</v>
      </c>
      <c r="N38" s="99">
        <f t="shared" si="4"/>
        <v>21</v>
      </c>
      <c r="O38" s="112">
        <v>0</v>
      </c>
    </row>
    <row r="40" spans="12:14" ht="12.75">
      <c r="L40" s="117"/>
      <c r="M40" s="117"/>
      <c r="N40" s="117"/>
    </row>
    <row r="41" spans="2:14" ht="15.75">
      <c r="B41" s="16" t="s">
        <v>182</v>
      </c>
      <c r="C41" s="16"/>
      <c r="D41" s="16"/>
      <c r="E41" s="16"/>
      <c r="F41" s="16"/>
      <c r="G41" s="16"/>
      <c r="I41" s="16"/>
      <c r="J41" s="7"/>
      <c r="K41" s="6" t="s">
        <v>61</v>
      </c>
      <c r="L41" s="117"/>
      <c r="M41" s="117"/>
      <c r="N41" s="117"/>
    </row>
    <row r="42" spans="2:11" ht="15.75">
      <c r="B42" s="69"/>
      <c r="C42" s="1"/>
      <c r="K42" s="6"/>
    </row>
    <row r="43" spans="2:14" ht="15.75">
      <c r="B43" s="69"/>
      <c r="C43" s="7" t="s">
        <v>181</v>
      </c>
      <c r="D43" s="7"/>
      <c r="E43" s="7"/>
      <c r="F43" s="7"/>
      <c r="G43" s="7"/>
      <c r="I43" s="9" t="s">
        <v>63</v>
      </c>
      <c r="K43" s="76"/>
      <c r="L43" s="76"/>
      <c r="M43" s="39"/>
      <c r="N43" s="1"/>
    </row>
    <row r="44" spans="2:14" ht="15.75">
      <c r="B44" s="69"/>
      <c r="C44" s="1"/>
      <c r="J44" s="6"/>
      <c r="M44" s="39"/>
      <c r="N44" s="1"/>
    </row>
    <row r="45" spans="2:14" ht="15.75">
      <c r="B45" s="69"/>
      <c r="C45" s="7" t="s">
        <v>82</v>
      </c>
      <c r="D45" s="7"/>
      <c r="E45" s="7"/>
      <c r="F45" s="7"/>
      <c r="G45" s="7"/>
      <c r="I45" s="9" t="s">
        <v>62</v>
      </c>
      <c r="J45" s="9"/>
      <c r="K45" s="9"/>
      <c r="L45" s="9"/>
      <c r="M45" s="9"/>
      <c r="N45" s="9"/>
    </row>
    <row r="46" spans="2:14" ht="15.75">
      <c r="B46" s="81"/>
      <c r="C46" s="82"/>
      <c r="D46" s="6"/>
      <c r="E46" s="6"/>
      <c r="F46" s="6"/>
      <c r="G46" s="83"/>
      <c r="I46" s="75"/>
      <c r="J46" s="6"/>
      <c r="M46" s="39"/>
      <c r="N46" s="1"/>
    </row>
    <row r="47" spans="2:14" ht="15.75">
      <c r="B47" s="16" t="s">
        <v>152</v>
      </c>
      <c r="C47" s="16"/>
      <c r="D47" s="16"/>
      <c r="E47" s="16"/>
      <c r="F47" s="16"/>
      <c r="G47" s="16"/>
      <c r="I47" s="7" t="s">
        <v>269</v>
      </c>
      <c r="J47" s="7"/>
      <c r="K47" s="7"/>
      <c r="L47" s="7"/>
      <c r="M47" s="7"/>
      <c r="N47" s="7"/>
    </row>
    <row r="48" spans="2:14" ht="15.75">
      <c r="B48" s="73"/>
      <c r="C48" s="74"/>
      <c r="D48" s="9"/>
      <c r="E48" s="9"/>
      <c r="F48" s="9"/>
      <c r="G48" s="75"/>
      <c r="L48" s="117"/>
      <c r="M48" s="117"/>
      <c r="N48" s="117"/>
    </row>
    <row r="49" spans="2:14" ht="15.75">
      <c r="B49" s="7" t="s">
        <v>154</v>
      </c>
      <c r="C49" s="7"/>
      <c r="D49" s="7"/>
      <c r="E49" s="7"/>
      <c r="F49" s="7"/>
      <c r="G49" s="7"/>
      <c r="I49" s="16"/>
      <c r="L49" s="117"/>
      <c r="M49" s="117"/>
      <c r="N49" s="117"/>
    </row>
    <row r="50" spans="2:14" ht="15.75">
      <c r="B50" s="77"/>
      <c r="C50" s="78"/>
      <c r="D50" s="79"/>
      <c r="E50" s="79"/>
      <c r="F50" s="79"/>
      <c r="G50" s="80"/>
      <c r="L50" s="117"/>
      <c r="M50" s="117"/>
      <c r="N50" s="117"/>
    </row>
    <row r="51" spans="2:14" ht="15.75">
      <c r="B51" s="16" t="s">
        <v>156</v>
      </c>
      <c r="C51" s="16"/>
      <c r="D51" s="16"/>
      <c r="E51" s="16"/>
      <c r="F51" s="16"/>
      <c r="G51" s="16"/>
      <c r="I51" s="16"/>
      <c r="L51" s="117"/>
      <c r="M51" s="117"/>
      <c r="N51" s="117"/>
    </row>
    <row r="52" spans="12:14" ht="12.75">
      <c r="L52" s="117"/>
      <c r="M52" s="117"/>
      <c r="N52" s="117"/>
    </row>
    <row r="53" spans="12:14" ht="12.75">
      <c r="L53" s="117"/>
      <c r="M53" s="117"/>
      <c r="N53" s="117"/>
    </row>
    <row r="54" spans="12:14" ht="12.75">
      <c r="L54" s="117"/>
      <c r="M54" s="117"/>
      <c r="N54" s="117"/>
    </row>
    <row r="55" spans="12:14" ht="12.75">
      <c r="L55" s="117"/>
      <c r="M55" s="117"/>
      <c r="N55" s="117"/>
    </row>
    <row r="56" spans="12:14" ht="12.75">
      <c r="L56" s="117"/>
      <c r="M56" s="117"/>
      <c r="N56" s="117"/>
    </row>
    <row r="57" spans="12:14" ht="12.75">
      <c r="L57" s="117"/>
      <c r="M57" s="117"/>
      <c r="N57" s="117"/>
    </row>
    <row r="58" spans="12:14" ht="12.75">
      <c r="L58" s="117"/>
      <c r="M58" s="117"/>
      <c r="N58" s="117"/>
    </row>
    <row r="59" spans="12:14" ht="12.75">
      <c r="L59" s="117"/>
      <c r="M59" s="117"/>
      <c r="N59" s="117"/>
    </row>
    <row r="60" spans="12:14" ht="12.75">
      <c r="L60" s="117"/>
      <c r="M60" s="117"/>
      <c r="N60" s="117"/>
    </row>
    <row r="61" spans="12:14" ht="12.75">
      <c r="L61" s="117"/>
      <c r="M61" s="117"/>
      <c r="N61" s="117"/>
    </row>
    <row r="62" spans="12:14" ht="12.75">
      <c r="L62" s="117"/>
      <c r="M62" s="117"/>
      <c r="N62" s="117"/>
    </row>
    <row r="63" spans="12:14" ht="12.75">
      <c r="L63" s="117"/>
      <c r="M63" s="117"/>
      <c r="N63" s="117"/>
    </row>
    <row r="64" spans="12:14" ht="12.75">
      <c r="L64" s="117"/>
      <c r="M64" s="117"/>
      <c r="N64" s="117"/>
    </row>
    <row r="65" spans="12:14" ht="12.75">
      <c r="L65" s="117"/>
      <c r="M65" s="117"/>
      <c r="N65" s="117"/>
    </row>
    <row r="66" spans="12:14" ht="12.75">
      <c r="L66" s="117"/>
      <c r="M66" s="117"/>
      <c r="N66" s="117"/>
    </row>
    <row r="67" spans="12:14" ht="12.75">
      <c r="L67" s="117"/>
      <c r="M67" s="117"/>
      <c r="N67" s="117"/>
    </row>
    <row r="68" spans="12:14" ht="12.75">
      <c r="L68" s="117"/>
      <c r="M68" s="117"/>
      <c r="N68" s="117"/>
    </row>
    <row r="69" ht="12.75">
      <c r="M69" s="39"/>
    </row>
    <row r="70" ht="12.75">
      <c r="M70" s="39"/>
    </row>
    <row r="71" ht="12.75">
      <c r="M71" s="39"/>
    </row>
    <row r="72" ht="12.75">
      <c r="M72" s="39"/>
    </row>
    <row r="73" ht="15.75">
      <c r="M73" s="9"/>
    </row>
    <row r="74" ht="12.75">
      <c r="M74" s="39"/>
    </row>
    <row r="75" ht="12.75">
      <c r="M75" s="39"/>
    </row>
  </sheetData>
  <sheetProtection/>
  <mergeCells count="25">
    <mergeCell ref="K5:N5"/>
    <mergeCell ref="D6:J6"/>
    <mergeCell ref="D1:J1"/>
    <mergeCell ref="K1:M1"/>
    <mergeCell ref="D2:J2"/>
    <mergeCell ref="K2:M2"/>
    <mergeCell ref="D3:J3"/>
    <mergeCell ref="D4:J4"/>
    <mergeCell ref="K4:M4"/>
    <mergeCell ref="O11:O12"/>
    <mergeCell ref="H11:H12"/>
    <mergeCell ref="I11:I12"/>
    <mergeCell ref="J11:K11"/>
    <mergeCell ref="L11:L12"/>
    <mergeCell ref="M11:M12"/>
    <mergeCell ref="N11:N12"/>
    <mergeCell ref="K6:N6"/>
    <mergeCell ref="D7:J7"/>
    <mergeCell ref="B11:B12"/>
    <mergeCell ref="C11:C12"/>
    <mergeCell ref="D11:D12"/>
    <mergeCell ref="F11:F12"/>
    <mergeCell ref="G11:G12"/>
    <mergeCell ref="E11:E12"/>
    <mergeCell ref="B9:N9"/>
  </mergeCells>
  <printOptions horizontalCentered="1"/>
  <pageMargins left="1.7322834645669292" right="0.1968503937007874" top="0.1968503937007874" bottom="0.1968503937007874" header="0" footer="0"/>
  <pageSetup fitToHeight="1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rgb="FFFFC000"/>
    <pageSetUpPr fitToPage="1"/>
  </sheetPr>
  <dimension ref="A1:Q71"/>
  <sheetViews>
    <sheetView zoomScaleSheetLayoutView="100" zoomScalePageLayoutView="0" workbookViewId="0" topLeftCell="A1">
      <selection activeCell="B9" sqref="B9:N9"/>
    </sheetView>
  </sheetViews>
  <sheetFormatPr defaultColWidth="9.140625" defaultRowHeight="12.75"/>
  <cols>
    <col min="1" max="1" width="4.00390625" style="1" customWidth="1"/>
    <col min="2" max="2" width="4.140625" style="1" customWidth="1"/>
    <col min="3" max="3" width="4.8515625" style="69" customWidth="1"/>
    <col min="4" max="4" width="29.8515625" style="1" customWidth="1"/>
    <col min="5" max="5" width="7.421875" style="1" customWidth="1"/>
    <col min="6" max="6" width="9.28125" style="1" customWidth="1"/>
    <col min="7" max="7" width="10.140625" style="1" customWidth="1"/>
    <col min="8" max="10" width="5.7109375" style="1" customWidth="1"/>
    <col min="11" max="11" width="9.28125" style="1" customWidth="1"/>
    <col min="12" max="13" width="7.8515625" style="1" customWidth="1"/>
    <col min="14" max="14" width="7.8515625" style="39" customWidth="1"/>
    <col min="15" max="15" width="7.8515625" style="1" customWidth="1"/>
    <col min="16" max="16" width="2.140625" style="1" customWidth="1"/>
  </cols>
  <sheetData>
    <row r="1" spans="1:16" ht="13.5" customHeight="1">
      <c r="A1" s="10"/>
      <c r="B1" s="88"/>
      <c r="C1" s="88"/>
      <c r="D1" s="295" t="s">
        <v>21</v>
      </c>
      <c r="E1" s="295"/>
      <c r="F1" s="295"/>
      <c r="G1" s="295"/>
      <c r="H1" s="295"/>
      <c r="I1" s="295"/>
      <c r="J1" s="295"/>
      <c r="K1" s="296" t="s">
        <v>149</v>
      </c>
      <c r="L1" s="296"/>
      <c r="M1" s="296"/>
      <c r="N1" s="16"/>
      <c r="O1" s="10"/>
      <c r="P1" s="11"/>
    </row>
    <row r="2" spans="1:16" ht="13.5" customHeight="1">
      <c r="A2" s="10"/>
      <c r="B2" s="89"/>
      <c r="C2" s="89"/>
      <c r="D2" s="285" t="s">
        <v>226</v>
      </c>
      <c r="E2" s="285"/>
      <c r="F2" s="285"/>
      <c r="G2" s="285"/>
      <c r="H2" s="285"/>
      <c r="I2" s="285"/>
      <c r="J2" s="285"/>
      <c r="K2" s="296" t="s">
        <v>83</v>
      </c>
      <c r="L2" s="296"/>
      <c r="M2" s="296"/>
      <c r="N2" s="16"/>
      <c r="O2" s="10"/>
      <c r="P2" s="13"/>
    </row>
    <row r="3" spans="1:16" ht="13.5" customHeight="1">
      <c r="A3" s="10"/>
      <c r="B3" s="90"/>
      <c r="C3" s="90"/>
      <c r="D3" s="297" t="s">
        <v>107</v>
      </c>
      <c r="E3" s="297"/>
      <c r="F3" s="297"/>
      <c r="G3" s="297"/>
      <c r="H3" s="297"/>
      <c r="I3" s="297"/>
      <c r="J3" s="297"/>
      <c r="K3" s="90"/>
      <c r="L3" s="10"/>
      <c r="M3" s="10"/>
      <c r="N3" s="10"/>
      <c r="O3" s="10"/>
      <c r="P3" s="14"/>
    </row>
    <row r="4" spans="1:16" ht="13.5" customHeight="1">
      <c r="A4" s="10"/>
      <c r="B4" s="16"/>
      <c r="C4" s="16"/>
      <c r="D4" s="283" t="s">
        <v>66</v>
      </c>
      <c r="E4" s="283"/>
      <c r="F4" s="283"/>
      <c r="G4" s="283"/>
      <c r="H4" s="283"/>
      <c r="I4" s="283"/>
      <c r="J4" s="283"/>
      <c r="K4" s="302" t="s">
        <v>67</v>
      </c>
      <c r="L4" s="302"/>
      <c r="M4" s="302"/>
      <c r="N4" s="10"/>
      <c r="O4" s="10"/>
      <c r="P4" s="15"/>
    </row>
    <row r="5" spans="1:16" ht="13.5" customHeight="1">
      <c r="A5" s="10"/>
      <c r="B5" s="75"/>
      <c r="C5" s="75"/>
      <c r="D5" s="75"/>
      <c r="E5" s="75"/>
      <c r="F5" s="75"/>
      <c r="G5" s="75"/>
      <c r="H5" s="75"/>
      <c r="I5" s="75"/>
      <c r="J5" s="75"/>
      <c r="K5" s="296" t="s">
        <v>275</v>
      </c>
      <c r="L5" s="296"/>
      <c r="M5" s="296"/>
      <c r="N5" s="296"/>
      <c r="O5" s="16"/>
      <c r="P5" s="15"/>
    </row>
    <row r="6" spans="1:16" ht="13.5" customHeight="1">
      <c r="A6" s="10"/>
      <c r="B6" s="91"/>
      <c r="C6" s="91"/>
      <c r="D6" s="295" t="s">
        <v>68</v>
      </c>
      <c r="E6" s="295"/>
      <c r="F6" s="295"/>
      <c r="G6" s="295"/>
      <c r="H6" s="295"/>
      <c r="I6" s="295"/>
      <c r="J6" s="295"/>
      <c r="K6" s="296" t="s">
        <v>276</v>
      </c>
      <c r="L6" s="296"/>
      <c r="M6" s="296"/>
      <c r="N6" s="296"/>
      <c r="O6" s="10"/>
      <c r="P6" s="15"/>
    </row>
    <row r="7" spans="1:16" ht="15.75" customHeight="1">
      <c r="A7" s="10"/>
      <c r="B7" s="92"/>
      <c r="C7" s="92"/>
      <c r="D7" s="300" t="s">
        <v>69</v>
      </c>
      <c r="E7" s="300"/>
      <c r="F7" s="300"/>
      <c r="G7" s="300"/>
      <c r="H7" s="300"/>
      <c r="I7" s="300"/>
      <c r="J7" s="300"/>
      <c r="K7" s="92"/>
      <c r="L7" s="92"/>
      <c r="M7" s="10"/>
      <c r="N7" s="10"/>
      <c r="O7" s="92"/>
      <c r="P7" s="14"/>
    </row>
    <row r="8" spans="1:16" ht="13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47.25" customHeight="1">
      <c r="A9" s="10"/>
      <c r="B9" s="316" t="s">
        <v>84</v>
      </c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10"/>
      <c r="P9" s="10"/>
    </row>
    <row r="10" spans="1:16" ht="13.5" customHeight="1" thickBot="1">
      <c r="A10" s="10"/>
      <c r="B10" s="10"/>
      <c r="C10" s="17"/>
      <c r="D10" s="18"/>
      <c r="E10" s="151"/>
      <c r="F10" s="19"/>
      <c r="G10" s="19"/>
      <c r="H10" s="19"/>
      <c r="I10" s="20"/>
      <c r="J10" s="21"/>
      <c r="K10" s="21"/>
      <c r="L10" s="21"/>
      <c r="M10" s="21"/>
      <c r="N10" s="93"/>
      <c r="O10" s="12"/>
      <c r="P10" s="10"/>
    </row>
    <row r="11" spans="2:15" ht="12.75">
      <c r="B11" s="298" t="s">
        <v>23</v>
      </c>
      <c r="C11" s="286" t="s">
        <v>24</v>
      </c>
      <c r="D11" s="277" t="s">
        <v>25</v>
      </c>
      <c r="E11" s="279" t="s">
        <v>158</v>
      </c>
      <c r="F11" s="281" t="s">
        <v>26</v>
      </c>
      <c r="G11" s="279" t="s">
        <v>27</v>
      </c>
      <c r="H11" s="277" t="s">
        <v>70</v>
      </c>
      <c r="I11" s="277"/>
      <c r="J11" s="277"/>
      <c r="K11" s="312" t="s">
        <v>180</v>
      </c>
      <c r="L11" s="308" t="s">
        <v>85</v>
      </c>
      <c r="M11" s="310" t="s">
        <v>72</v>
      </c>
      <c r="N11" s="291" t="s">
        <v>73</v>
      </c>
      <c r="O11" s="314" t="s">
        <v>74</v>
      </c>
    </row>
    <row r="12" spans="2:15" ht="23.25" customHeight="1" thickBot="1">
      <c r="B12" s="299"/>
      <c r="C12" s="287"/>
      <c r="D12" s="278"/>
      <c r="E12" s="280"/>
      <c r="F12" s="282"/>
      <c r="G12" s="280"/>
      <c r="H12" s="22">
        <v>1</v>
      </c>
      <c r="I12" s="22">
        <v>2</v>
      </c>
      <c r="J12" s="22">
        <v>3</v>
      </c>
      <c r="K12" s="313"/>
      <c r="L12" s="309"/>
      <c r="M12" s="311"/>
      <c r="N12" s="292"/>
      <c r="O12" s="315"/>
    </row>
    <row r="13" spans="1:16" s="221" customFormat="1" ht="15.75">
      <c r="A13" s="214"/>
      <c r="B13" s="208">
        <f>B12+1</f>
        <v>1</v>
      </c>
      <c r="C13" s="177">
        <v>40</v>
      </c>
      <c r="D13" s="173" t="s">
        <v>35</v>
      </c>
      <c r="E13" s="177"/>
      <c r="F13" s="177" t="s">
        <v>128</v>
      </c>
      <c r="G13" s="177" t="s">
        <v>36</v>
      </c>
      <c r="H13" s="229">
        <v>973</v>
      </c>
      <c r="I13" s="230">
        <v>1000</v>
      </c>
      <c r="J13" s="231">
        <v>985</v>
      </c>
      <c r="K13" s="236">
        <f aca="true" t="shared" si="0" ref="K13:K27">SUM(H13:J13)</f>
        <v>2958</v>
      </c>
      <c r="L13" s="230">
        <v>1000</v>
      </c>
      <c r="M13" s="219">
        <f aca="true" t="shared" si="1" ref="M13:M27">SUM(K13:L13)</f>
        <v>3958</v>
      </c>
      <c r="N13" s="119">
        <f aca="true" t="shared" si="2" ref="N13:N28">RANK(M13,M$13:M$28)</f>
        <v>1</v>
      </c>
      <c r="O13" s="188">
        <f>INT(((M13/$M$13)+((LOG(12)-LOG(N13))/10))*100)</f>
        <v>110</v>
      </c>
      <c r="P13" s="214"/>
    </row>
    <row r="14" spans="1:16" s="221" customFormat="1" ht="15.75">
      <c r="A14" s="214"/>
      <c r="B14" s="210">
        <f aca="true" t="shared" si="3" ref="B14:B28">B13+1</f>
        <v>2</v>
      </c>
      <c r="C14" s="177">
        <v>65</v>
      </c>
      <c r="D14" s="174" t="s">
        <v>59</v>
      </c>
      <c r="E14" s="178"/>
      <c r="F14" s="178" t="s">
        <v>60</v>
      </c>
      <c r="G14" s="177" t="s">
        <v>36</v>
      </c>
      <c r="H14" s="229">
        <v>1000</v>
      </c>
      <c r="I14" s="230">
        <v>1000</v>
      </c>
      <c r="J14" s="231">
        <v>1000</v>
      </c>
      <c r="K14" s="237">
        <f t="shared" si="0"/>
        <v>3000</v>
      </c>
      <c r="L14" s="230">
        <v>727</v>
      </c>
      <c r="M14" s="225">
        <f t="shared" si="1"/>
        <v>3727</v>
      </c>
      <c r="N14" s="99">
        <f t="shared" si="2"/>
        <v>2</v>
      </c>
      <c r="O14" s="195">
        <f aca="true" t="shared" si="4" ref="O14:O24">INT(((M14/$M$13)+((LOG(12)-LOG(N14))/10))*100)</f>
        <v>101</v>
      </c>
      <c r="P14" s="214"/>
    </row>
    <row r="15" spans="1:16" s="221" customFormat="1" ht="15.75">
      <c r="A15" s="214"/>
      <c r="B15" s="210">
        <f t="shared" si="3"/>
        <v>3</v>
      </c>
      <c r="C15" s="177">
        <v>35</v>
      </c>
      <c r="D15" s="173" t="s">
        <v>136</v>
      </c>
      <c r="E15" s="177" t="s">
        <v>251</v>
      </c>
      <c r="F15" s="177" t="s">
        <v>137</v>
      </c>
      <c r="G15" s="177" t="s">
        <v>36</v>
      </c>
      <c r="H15" s="229">
        <v>916</v>
      </c>
      <c r="I15" s="230">
        <v>1000</v>
      </c>
      <c r="J15" s="231">
        <v>1000</v>
      </c>
      <c r="K15" s="237">
        <f t="shared" si="0"/>
        <v>2916</v>
      </c>
      <c r="L15" s="230">
        <v>733</v>
      </c>
      <c r="M15" s="225">
        <f t="shared" si="1"/>
        <v>3649</v>
      </c>
      <c r="N15" s="99">
        <f t="shared" si="2"/>
        <v>3</v>
      </c>
      <c r="O15" s="195">
        <f t="shared" si="4"/>
        <v>98</v>
      </c>
      <c r="P15" s="214"/>
    </row>
    <row r="16" spans="1:16" s="213" customFormat="1" ht="15.75">
      <c r="A16" s="212"/>
      <c r="B16" s="31">
        <f t="shared" si="3"/>
        <v>4</v>
      </c>
      <c r="C16" s="135">
        <v>15</v>
      </c>
      <c r="D16" s="175" t="s">
        <v>122</v>
      </c>
      <c r="E16" s="135"/>
      <c r="F16" s="135" t="s">
        <v>123</v>
      </c>
      <c r="G16" s="135" t="s">
        <v>39</v>
      </c>
      <c r="H16" s="97">
        <v>903</v>
      </c>
      <c r="I16" s="232">
        <v>962</v>
      </c>
      <c r="J16" s="233">
        <v>645</v>
      </c>
      <c r="K16" s="120">
        <f t="shared" si="0"/>
        <v>2510</v>
      </c>
      <c r="L16" s="232">
        <v>837</v>
      </c>
      <c r="M16" s="116">
        <f t="shared" si="1"/>
        <v>3347</v>
      </c>
      <c r="N16" s="45">
        <f t="shared" si="2"/>
        <v>4</v>
      </c>
      <c r="O16" s="112">
        <f t="shared" si="4"/>
        <v>89</v>
      </c>
      <c r="P16" s="212"/>
    </row>
    <row r="17" spans="1:16" s="213" customFormat="1" ht="15.75">
      <c r="A17" s="212"/>
      <c r="B17" s="31">
        <f t="shared" si="3"/>
        <v>5</v>
      </c>
      <c r="C17" s="135">
        <v>1</v>
      </c>
      <c r="D17" s="175" t="s">
        <v>46</v>
      </c>
      <c r="E17" s="135">
        <v>81514</v>
      </c>
      <c r="F17" s="135" t="s">
        <v>47</v>
      </c>
      <c r="G17" s="135" t="s">
        <v>45</v>
      </c>
      <c r="H17" s="97">
        <v>802</v>
      </c>
      <c r="I17" s="232">
        <v>864</v>
      </c>
      <c r="J17" s="233">
        <v>850</v>
      </c>
      <c r="K17" s="120">
        <f t="shared" si="0"/>
        <v>2516</v>
      </c>
      <c r="L17" s="232">
        <v>0</v>
      </c>
      <c r="M17" s="116">
        <f t="shared" si="1"/>
        <v>2516</v>
      </c>
      <c r="N17" s="45">
        <f t="shared" si="2"/>
        <v>5</v>
      </c>
      <c r="O17" s="112">
        <f t="shared" si="4"/>
        <v>67</v>
      </c>
      <c r="P17" s="212"/>
    </row>
    <row r="18" spans="1:17" s="213" customFormat="1" ht="15.75">
      <c r="A18" s="212"/>
      <c r="B18" s="31">
        <f t="shared" si="3"/>
        <v>6</v>
      </c>
      <c r="C18" s="135">
        <v>16</v>
      </c>
      <c r="D18" s="176" t="s">
        <v>41</v>
      </c>
      <c r="E18" s="179"/>
      <c r="F18" s="179" t="s">
        <v>42</v>
      </c>
      <c r="G18" s="135" t="s">
        <v>36</v>
      </c>
      <c r="H18" s="97">
        <v>928</v>
      </c>
      <c r="I18" s="234">
        <v>632</v>
      </c>
      <c r="J18" s="235">
        <v>583</v>
      </c>
      <c r="K18" s="120">
        <f t="shared" si="0"/>
        <v>2143</v>
      </c>
      <c r="L18" s="97"/>
      <c r="M18" s="116">
        <f t="shared" si="1"/>
        <v>2143</v>
      </c>
      <c r="N18" s="45">
        <f t="shared" si="2"/>
        <v>6</v>
      </c>
      <c r="O18" s="112">
        <f t="shared" si="4"/>
        <v>57</v>
      </c>
      <c r="P18" s="212"/>
      <c r="Q18" s="63"/>
    </row>
    <row r="19" spans="1:16" s="213" customFormat="1" ht="15.75">
      <c r="A19" s="212"/>
      <c r="B19" s="31">
        <f t="shared" si="3"/>
        <v>7</v>
      </c>
      <c r="C19" s="135">
        <v>17</v>
      </c>
      <c r="D19" s="175" t="s">
        <v>118</v>
      </c>
      <c r="E19" s="135"/>
      <c r="F19" s="135" t="s">
        <v>119</v>
      </c>
      <c r="G19" s="135" t="s">
        <v>39</v>
      </c>
      <c r="H19" s="97">
        <v>1000</v>
      </c>
      <c r="I19" s="232">
        <v>0</v>
      </c>
      <c r="J19" s="233">
        <v>1000</v>
      </c>
      <c r="K19" s="120">
        <f t="shared" si="0"/>
        <v>2000</v>
      </c>
      <c r="L19" s="97"/>
      <c r="M19" s="116">
        <f t="shared" si="1"/>
        <v>2000</v>
      </c>
      <c r="N19" s="45">
        <f t="shared" si="2"/>
        <v>7</v>
      </c>
      <c r="O19" s="112">
        <f t="shared" si="4"/>
        <v>52</v>
      </c>
      <c r="P19" s="212"/>
    </row>
    <row r="20" spans="1:16" s="213" customFormat="1" ht="15.75">
      <c r="A20" s="212"/>
      <c r="B20" s="31">
        <f t="shared" si="3"/>
        <v>8</v>
      </c>
      <c r="C20" s="135">
        <v>39</v>
      </c>
      <c r="D20" s="175" t="s">
        <v>129</v>
      </c>
      <c r="E20" s="135"/>
      <c r="F20" s="135" t="s">
        <v>130</v>
      </c>
      <c r="G20" s="135" t="s">
        <v>36</v>
      </c>
      <c r="H20" s="212">
        <v>1000</v>
      </c>
      <c r="I20" s="232">
        <v>883</v>
      </c>
      <c r="J20" s="233">
        <v>0</v>
      </c>
      <c r="K20" s="120">
        <f t="shared" si="0"/>
        <v>1883</v>
      </c>
      <c r="L20" s="97"/>
      <c r="M20" s="116">
        <f t="shared" si="1"/>
        <v>1883</v>
      </c>
      <c r="N20" s="45">
        <f t="shared" si="2"/>
        <v>8</v>
      </c>
      <c r="O20" s="112">
        <f t="shared" si="4"/>
        <v>49</v>
      </c>
      <c r="P20" s="212"/>
    </row>
    <row r="21" spans="1:16" s="213" customFormat="1" ht="15.75">
      <c r="A21" s="212"/>
      <c r="B21" s="31">
        <f t="shared" si="3"/>
        <v>9</v>
      </c>
      <c r="C21" s="135">
        <v>11</v>
      </c>
      <c r="D21" s="175" t="s">
        <v>120</v>
      </c>
      <c r="E21" s="135"/>
      <c r="F21" s="135" t="s">
        <v>121</v>
      </c>
      <c r="G21" s="135" t="s">
        <v>39</v>
      </c>
      <c r="H21" s="97">
        <v>0</v>
      </c>
      <c r="I21" s="232">
        <v>1000</v>
      </c>
      <c r="J21" s="235">
        <v>869</v>
      </c>
      <c r="K21" s="120">
        <f t="shared" si="0"/>
        <v>1869</v>
      </c>
      <c r="L21" s="97"/>
      <c r="M21" s="116">
        <f t="shared" si="1"/>
        <v>1869</v>
      </c>
      <c r="N21" s="45">
        <f t="shared" si="2"/>
        <v>9</v>
      </c>
      <c r="O21" s="112">
        <f t="shared" si="4"/>
        <v>48</v>
      </c>
      <c r="P21" s="212"/>
    </row>
    <row r="22" spans="1:16" s="213" customFormat="1" ht="15.75">
      <c r="A22" s="212"/>
      <c r="B22" s="31">
        <f t="shared" si="3"/>
        <v>10</v>
      </c>
      <c r="C22" s="135">
        <v>10</v>
      </c>
      <c r="D22" s="175" t="s">
        <v>111</v>
      </c>
      <c r="E22" s="135"/>
      <c r="F22" s="135" t="s">
        <v>112</v>
      </c>
      <c r="G22" s="135" t="s">
        <v>36</v>
      </c>
      <c r="H22" s="97">
        <v>409</v>
      </c>
      <c r="I22" s="232">
        <v>207</v>
      </c>
      <c r="J22" s="233">
        <v>712</v>
      </c>
      <c r="K22" s="120">
        <f t="shared" si="0"/>
        <v>1328</v>
      </c>
      <c r="L22" s="97"/>
      <c r="M22" s="116">
        <f t="shared" si="1"/>
        <v>1328</v>
      </c>
      <c r="N22" s="45">
        <f t="shared" si="2"/>
        <v>10</v>
      </c>
      <c r="O22" s="112">
        <f t="shared" si="4"/>
        <v>34</v>
      </c>
      <c r="P22" s="212"/>
    </row>
    <row r="23" spans="1:16" s="213" customFormat="1" ht="15.75">
      <c r="A23" s="212"/>
      <c r="B23" s="31">
        <f t="shared" si="3"/>
        <v>11</v>
      </c>
      <c r="C23" s="135">
        <v>13</v>
      </c>
      <c r="D23" s="175" t="s">
        <v>248</v>
      </c>
      <c r="E23" s="135"/>
      <c r="F23" s="135" t="s">
        <v>250</v>
      </c>
      <c r="G23" s="135" t="s">
        <v>249</v>
      </c>
      <c r="H23" s="97">
        <v>570</v>
      </c>
      <c r="I23" s="232">
        <v>461</v>
      </c>
      <c r="J23" s="233">
        <v>0</v>
      </c>
      <c r="K23" s="120">
        <f t="shared" si="0"/>
        <v>1031</v>
      </c>
      <c r="L23" s="97"/>
      <c r="M23" s="116">
        <f t="shared" si="1"/>
        <v>1031</v>
      </c>
      <c r="N23" s="45">
        <f t="shared" si="2"/>
        <v>11</v>
      </c>
      <c r="O23" s="112">
        <f t="shared" si="4"/>
        <v>26</v>
      </c>
      <c r="P23" s="212"/>
    </row>
    <row r="24" spans="1:16" s="213" customFormat="1" ht="15.75">
      <c r="A24" s="212"/>
      <c r="B24" s="31">
        <f t="shared" si="3"/>
        <v>12</v>
      </c>
      <c r="C24" s="135">
        <v>64</v>
      </c>
      <c r="D24" s="175" t="s">
        <v>183</v>
      </c>
      <c r="E24" s="135"/>
      <c r="F24" s="135" t="s">
        <v>184</v>
      </c>
      <c r="G24" s="135" t="s">
        <v>165</v>
      </c>
      <c r="H24" s="97">
        <v>0</v>
      </c>
      <c r="I24" s="232">
        <v>0</v>
      </c>
      <c r="J24" s="233">
        <v>326</v>
      </c>
      <c r="K24" s="120">
        <f t="shared" si="0"/>
        <v>326</v>
      </c>
      <c r="L24" s="97"/>
      <c r="M24" s="116">
        <f t="shared" si="1"/>
        <v>326</v>
      </c>
      <c r="N24" s="45">
        <f t="shared" si="2"/>
        <v>12</v>
      </c>
      <c r="O24" s="112">
        <f t="shared" si="4"/>
        <v>8</v>
      </c>
      <c r="P24" s="212"/>
    </row>
    <row r="25" spans="1:16" s="213" customFormat="1" ht="15.75">
      <c r="A25" s="212"/>
      <c r="B25" s="31">
        <f t="shared" si="3"/>
        <v>13</v>
      </c>
      <c r="C25" s="135">
        <v>78</v>
      </c>
      <c r="D25" s="175" t="s">
        <v>109</v>
      </c>
      <c r="E25" s="135"/>
      <c r="F25" s="135" t="s">
        <v>110</v>
      </c>
      <c r="G25" s="135" t="s">
        <v>50</v>
      </c>
      <c r="H25" s="97">
        <v>0</v>
      </c>
      <c r="I25" s="232">
        <v>0</v>
      </c>
      <c r="J25" s="233" t="s">
        <v>224</v>
      </c>
      <c r="K25" s="120">
        <f t="shared" si="0"/>
        <v>0</v>
      </c>
      <c r="L25" s="97"/>
      <c r="M25" s="116">
        <f t="shared" si="1"/>
        <v>0</v>
      </c>
      <c r="N25" s="45">
        <f t="shared" si="2"/>
        <v>13</v>
      </c>
      <c r="O25" s="112">
        <v>0</v>
      </c>
      <c r="P25" s="212"/>
    </row>
    <row r="26" spans="1:16" s="213" customFormat="1" ht="15.75">
      <c r="A26" s="212"/>
      <c r="B26" s="31">
        <f t="shared" si="3"/>
        <v>14</v>
      </c>
      <c r="C26" s="135">
        <v>75</v>
      </c>
      <c r="D26" s="175" t="s">
        <v>43</v>
      </c>
      <c r="E26" s="135"/>
      <c r="F26" s="135" t="s">
        <v>44</v>
      </c>
      <c r="G26" s="135" t="s">
        <v>36</v>
      </c>
      <c r="H26" s="97">
        <v>0</v>
      </c>
      <c r="I26" s="232">
        <v>0</v>
      </c>
      <c r="J26" s="233" t="s">
        <v>224</v>
      </c>
      <c r="K26" s="120">
        <f t="shared" si="0"/>
        <v>0</v>
      </c>
      <c r="L26" s="97"/>
      <c r="M26" s="116">
        <f t="shared" si="1"/>
        <v>0</v>
      </c>
      <c r="N26" s="45">
        <f t="shared" si="2"/>
        <v>13</v>
      </c>
      <c r="O26" s="112">
        <v>0</v>
      </c>
      <c r="P26" s="212"/>
    </row>
    <row r="27" spans="1:16" s="213" customFormat="1" ht="15.75">
      <c r="A27" s="212"/>
      <c r="B27" s="31">
        <f t="shared" si="3"/>
        <v>15</v>
      </c>
      <c r="C27" s="135">
        <v>8</v>
      </c>
      <c r="D27" s="175" t="s">
        <v>201</v>
      </c>
      <c r="E27" s="135"/>
      <c r="F27" s="135" t="s">
        <v>143</v>
      </c>
      <c r="G27" s="135" t="s">
        <v>36</v>
      </c>
      <c r="H27" s="97" t="s">
        <v>224</v>
      </c>
      <c r="I27" s="97" t="s">
        <v>224</v>
      </c>
      <c r="J27" s="97" t="s">
        <v>224</v>
      </c>
      <c r="K27" s="120">
        <f t="shared" si="0"/>
        <v>0</v>
      </c>
      <c r="L27" s="97"/>
      <c r="M27" s="116">
        <f t="shared" si="1"/>
        <v>0</v>
      </c>
      <c r="N27" s="45">
        <f t="shared" si="2"/>
        <v>13</v>
      </c>
      <c r="O27" s="112">
        <v>0</v>
      </c>
      <c r="P27" s="212"/>
    </row>
    <row r="28" spans="1:16" s="213" customFormat="1" ht="15.75">
      <c r="A28" s="212"/>
      <c r="B28" s="31">
        <f t="shared" si="3"/>
        <v>16</v>
      </c>
      <c r="C28" s="135">
        <v>4</v>
      </c>
      <c r="D28" s="175" t="s">
        <v>203</v>
      </c>
      <c r="E28" s="135"/>
      <c r="F28" s="135" t="s">
        <v>146</v>
      </c>
      <c r="G28" s="135" t="s">
        <v>36</v>
      </c>
      <c r="H28" s="97" t="s">
        <v>224</v>
      </c>
      <c r="I28" s="97" t="s">
        <v>224</v>
      </c>
      <c r="J28" s="97" t="s">
        <v>224</v>
      </c>
      <c r="K28" s="120">
        <f>SUM(H28:J28)</f>
        <v>0</v>
      </c>
      <c r="L28" s="97"/>
      <c r="M28" s="116">
        <f>SUM(K28:L28)</f>
        <v>0</v>
      </c>
      <c r="N28" s="45">
        <f t="shared" si="2"/>
        <v>13</v>
      </c>
      <c r="O28" s="112">
        <v>0</v>
      </c>
      <c r="P28" s="212"/>
    </row>
    <row r="29" spans="13:14" ht="15.75">
      <c r="M29" s="72"/>
      <c r="N29" s="72"/>
    </row>
    <row r="30" spans="3:14" ht="13.5" customHeight="1">
      <c r="C30" s="1"/>
      <c r="I30" s="70"/>
      <c r="J30" s="71" t="s">
        <v>61</v>
      </c>
      <c r="K30" s="71"/>
      <c r="L30" s="72"/>
      <c r="M30" s="72"/>
      <c r="N30" s="1"/>
    </row>
    <row r="31" spans="1:17" ht="14.25" customHeight="1">
      <c r="A31" s="16" t="s">
        <v>151</v>
      </c>
      <c r="B31" s="16"/>
      <c r="C31" s="16"/>
      <c r="D31" s="16"/>
      <c r="E31" s="16"/>
      <c r="F31" s="16"/>
      <c r="I31" s="6"/>
      <c r="L31" s="39"/>
      <c r="N31" s="1"/>
      <c r="Q31" s="1"/>
    </row>
    <row r="32" spans="1:17" ht="14.25" customHeight="1">
      <c r="A32" s="73"/>
      <c r="B32" s="74"/>
      <c r="C32" s="9"/>
      <c r="D32" s="9"/>
      <c r="E32" s="9"/>
      <c r="F32" s="75"/>
      <c r="I32" s="9" t="s">
        <v>63</v>
      </c>
      <c r="K32" s="149"/>
      <c r="L32" s="149"/>
      <c r="M32" s="39"/>
      <c r="Q32" s="1"/>
    </row>
    <row r="33" spans="1:17" ht="14.25" customHeight="1">
      <c r="A33" s="7" t="s">
        <v>153</v>
      </c>
      <c r="B33" s="7"/>
      <c r="C33" s="7"/>
      <c r="D33" s="7"/>
      <c r="E33" s="7"/>
      <c r="F33" s="7"/>
      <c r="J33" s="6"/>
      <c r="M33" s="39"/>
      <c r="Q33" s="1"/>
    </row>
    <row r="34" spans="1:17" ht="14.25" customHeight="1">
      <c r="A34" s="77"/>
      <c r="B34" s="78"/>
      <c r="C34" s="79"/>
      <c r="D34" s="79"/>
      <c r="E34" s="79"/>
      <c r="F34" s="80"/>
      <c r="I34" s="9" t="s">
        <v>62</v>
      </c>
      <c r="J34" s="9"/>
      <c r="K34" s="9"/>
      <c r="L34" s="9"/>
      <c r="M34" s="9"/>
      <c r="N34" s="1"/>
      <c r="Q34" s="1"/>
    </row>
    <row r="35" spans="1:17" ht="14.25" customHeight="1">
      <c r="A35" s="16" t="s">
        <v>155</v>
      </c>
      <c r="B35" s="16"/>
      <c r="C35" s="16"/>
      <c r="D35" s="16"/>
      <c r="E35" s="16"/>
      <c r="F35" s="16"/>
      <c r="I35" s="75"/>
      <c r="J35" s="6"/>
      <c r="M35" s="39"/>
      <c r="Q35" s="1"/>
    </row>
    <row r="36" spans="3:17" ht="14.25" customHeight="1">
      <c r="C36" s="81"/>
      <c r="D36" s="82"/>
      <c r="E36" s="82"/>
      <c r="F36" s="6"/>
      <c r="G36" s="6"/>
      <c r="H36" s="83"/>
      <c r="I36" s="7" t="s">
        <v>270</v>
      </c>
      <c r="J36" s="7"/>
      <c r="K36" s="7"/>
      <c r="L36" s="7"/>
      <c r="M36" s="7"/>
      <c r="Q36" s="1"/>
    </row>
    <row r="44" spans="12:14" ht="12.75">
      <c r="L44" s="117"/>
      <c r="M44" s="117"/>
      <c r="N44" s="117"/>
    </row>
    <row r="45" spans="12:14" ht="12.75">
      <c r="L45" s="117"/>
      <c r="M45" s="117"/>
      <c r="N45" s="117"/>
    </row>
    <row r="46" spans="12:14" ht="12.75">
      <c r="L46" s="117"/>
      <c r="M46" s="117"/>
      <c r="N46" s="117"/>
    </row>
    <row r="47" spans="12:14" ht="12.75">
      <c r="L47" s="117"/>
      <c r="M47" s="117"/>
      <c r="N47" s="117"/>
    </row>
    <row r="48" spans="12:14" ht="12.75">
      <c r="L48" s="117"/>
      <c r="M48" s="117"/>
      <c r="N48" s="117"/>
    </row>
    <row r="49" spans="12:14" ht="12.75">
      <c r="L49" s="117"/>
      <c r="M49" s="117"/>
      <c r="N49" s="117"/>
    </row>
    <row r="50" spans="1:14" ht="12.75">
      <c r="A50" s="39"/>
      <c r="L50" s="117"/>
      <c r="M50" s="117"/>
      <c r="N50" s="117"/>
    </row>
    <row r="51" spans="1:14" ht="12.75">
      <c r="A51" s="39"/>
      <c r="L51" s="117"/>
      <c r="M51" s="117"/>
      <c r="N51" s="117"/>
    </row>
    <row r="52" spans="1:14" ht="12.75">
      <c r="A52" s="39"/>
      <c r="L52" s="117"/>
      <c r="M52" s="117"/>
      <c r="N52" s="117"/>
    </row>
    <row r="53" spans="1:14" ht="12.75">
      <c r="A53" s="39"/>
      <c r="L53" s="117"/>
      <c r="M53" s="117"/>
      <c r="N53" s="117"/>
    </row>
    <row r="54" spans="1:14" ht="12.75">
      <c r="A54" s="39"/>
      <c r="L54" s="117"/>
      <c r="M54" s="117"/>
      <c r="N54" s="117"/>
    </row>
    <row r="55" spans="1:14" ht="12.75">
      <c r="A55" s="39"/>
      <c r="L55" s="117"/>
      <c r="M55" s="117"/>
      <c r="N55" s="117"/>
    </row>
    <row r="56" spans="1:14" ht="12.75">
      <c r="A56" s="39"/>
      <c r="L56" s="117"/>
      <c r="M56" s="117"/>
      <c r="N56" s="117"/>
    </row>
    <row r="57" spans="12:14" ht="12.75">
      <c r="L57" s="117"/>
      <c r="M57" s="117"/>
      <c r="N57" s="117"/>
    </row>
    <row r="58" spans="1:14" ht="12.75">
      <c r="A58" s="39"/>
      <c r="L58" s="117"/>
      <c r="M58" s="117"/>
      <c r="N58" s="117"/>
    </row>
    <row r="59" spans="1:14" ht="12.75">
      <c r="A59" s="39"/>
      <c r="L59" s="117"/>
      <c r="M59" s="117"/>
      <c r="N59" s="117"/>
    </row>
    <row r="60" spans="1:14" ht="12.75">
      <c r="A60" s="39"/>
      <c r="L60" s="117"/>
      <c r="M60" s="117"/>
      <c r="N60" s="117"/>
    </row>
    <row r="61" spans="1:14" ht="12.75">
      <c r="A61" s="39"/>
      <c r="L61" s="117"/>
      <c r="M61" s="117"/>
      <c r="N61" s="117"/>
    </row>
    <row r="62" spans="1:14" ht="12.75">
      <c r="A62" s="39"/>
      <c r="L62" s="117"/>
      <c r="M62" s="117"/>
      <c r="N62" s="117"/>
    </row>
    <row r="63" spans="1:14" ht="12.75">
      <c r="A63" s="39"/>
      <c r="L63" s="117"/>
      <c r="M63" s="117"/>
      <c r="N63" s="117"/>
    </row>
    <row r="64" ht="12.75">
      <c r="A64" s="39"/>
    </row>
    <row r="65" ht="12.75">
      <c r="M65" s="39"/>
    </row>
    <row r="66" ht="12.75">
      <c r="M66" s="39"/>
    </row>
    <row r="67" ht="12.75">
      <c r="M67" s="39"/>
    </row>
    <row r="68" ht="12.75">
      <c r="M68" s="39"/>
    </row>
    <row r="69" ht="15.75">
      <c r="M69" s="9"/>
    </row>
    <row r="70" ht="12.75">
      <c r="M70" s="39"/>
    </row>
    <row r="71" ht="12.75">
      <c r="M71" s="39"/>
    </row>
  </sheetData>
  <sheetProtection/>
  <mergeCells count="24">
    <mergeCell ref="K4:M4"/>
    <mergeCell ref="K5:N5"/>
    <mergeCell ref="D6:J6"/>
    <mergeCell ref="K6:N6"/>
    <mergeCell ref="D7:J7"/>
    <mergeCell ref="B9:N9"/>
    <mergeCell ref="L11:L12"/>
    <mergeCell ref="M11:M12"/>
    <mergeCell ref="N11:N12"/>
    <mergeCell ref="O11:O12"/>
    <mergeCell ref="D1:J1"/>
    <mergeCell ref="K1:M1"/>
    <mergeCell ref="D2:J2"/>
    <mergeCell ref="K2:M2"/>
    <mergeCell ref="D3:J3"/>
    <mergeCell ref="D4:J4"/>
    <mergeCell ref="K11:K12"/>
    <mergeCell ref="E11:E12"/>
    <mergeCell ref="B11:B12"/>
    <mergeCell ref="C11:C12"/>
    <mergeCell ref="D11:D12"/>
    <mergeCell ref="F11:F12"/>
    <mergeCell ref="G11:G12"/>
    <mergeCell ref="H11:J11"/>
  </mergeCells>
  <conditionalFormatting sqref="H15:H18 H21 Q18">
    <cfRule type="cellIs" priority="6" dxfId="2" operator="equal" stopIfTrue="1">
      <formula>1000</formula>
    </cfRule>
  </conditionalFormatting>
  <printOptions/>
  <pageMargins left="0.1968503937007874" right="0.1968503937007874" top="0.1968503937007874" bottom="0.1968503937007874" header="0" footer="0"/>
  <pageSetup fitToHeight="2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tabColor rgb="FFFFC000"/>
  </sheetPr>
  <dimension ref="A1:Q108"/>
  <sheetViews>
    <sheetView zoomScaleSheetLayoutView="100" zoomScalePageLayoutView="0" workbookViewId="0" topLeftCell="A1">
      <selection activeCell="B9" sqref="B9:N9"/>
    </sheetView>
  </sheetViews>
  <sheetFormatPr defaultColWidth="9.140625" defaultRowHeight="12.75"/>
  <cols>
    <col min="1" max="1" width="4.00390625" style="69" customWidth="1"/>
    <col min="2" max="2" width="4.140625" style="1" customWidth="1"/>
    <col min="3" max="3" width="4.8515625" style="1" customWidth="1"/>
    <col min="4" max="4" width="29.8515625" style="1" customWidth="1"/>
    <col min="5" max="5" width="7.421875" style="1" customWidth="1"/>
    <col min="6" max="6" width="9.28125" style="1" customWidth="1"/>
    <col min="7" max="7" width="10.140625" style="1" customWidth="1"/>
    <col min="8" max="8" width="12.8515625" style="1" customWidth="1"/>
    <col min="9" max="11" width="7.28125" style="1" customWidth="1"/>
    <col min="12" max="12" width="7.57421875" style="1" customWidth="1"/>
    <col min="13" max="14" width="8.8515625" style="1" customWidth="1"/>
    <col min="15" max="15" width="8.28125" style="39" customWidth="1"/>
    <col min="16" max="16" width="9.7109375" style="39" customWidth="1"/>
  </cols>
  <sheetData>
    <row r="1" spans="1:16" ht="13.5" customHeight="1">
      <c r="A1" s="10"/>
      <c r="B1" s="88"/>
      <c r="C1" s="88"/>
      <c r="D1" s="295" t="s">
        <v>21</v>
      </c>
      <c r="E1" s="295"/>
      <c r="F1" s="295"/>
      <c r="G1" s="295"/>
      <c r="H1" s="295"/>
      <c r="I1" s="295"/>
      <c r="J1" s="295"/>
      <c r="K1" s="296" t="s">
        <v>149</v>
      </c>
      <c r="L1" s="296"/>
      <c r="M1" s="296"/>
      <c r="N1" s="16"/>
      <c r="O1" s="10"/>
      <c r="P1" s="11"/>
    </row>
    <row r="2" spans="1:16" ht="13.5" customHeight="1">
      <c r="A2" s="10"/>
      <c r="B2" s="89"/>
      <c r="C2" s="89"/>
      <c r="D2" s="285" t="s">
        <v>226</v>
      </c>
      <c r="E2" s="285"/>
      <c r="F2" s="285"/>
      <c r="G2" s="285"/>
      <c r="H2" s="285"/>
      <c r="I2" s="285"/>
      <c r="J2" s="285"/>
      <c r="K2" s="296" t="s">
        <v>83</v>
      </c>
      <c r="L2" s="296"/>
      <c r="M2" s="296"/>
      <c r="N2" s="16"/>
      <c r="O2" s="10"/>
      <c r="P2" s="13"/>
    </row>
    <row r="3" spans="1:16" ht="13.5" customHeight="1">
      <c r="A3" s="10"/>
      <c r="B3" s="90"/>
      <c r="C3" s="90"/>
      <c r="D3" s="297" t="s">
        <v>107</v>
      </c>
      <c r="E3" s="297"/>
      <c r="F3" s="297"/>
      <c r="G3" s="297"/>
      <c r="H3" s="297"/>
      <c r="I3" s="297"/>
      <c r="J3" s="297"/>
      <c r="K3" s="90"/>
      <c r="L3" s="10"/>
      <c r="M3" s="10"/>
      <c r="N3" s="10"/>
      <c r="O3" s="10"/>
      <c r="P3" s="14"/>
    </row>
    <row r="4" spans="1:16" ht="13.5" customHeight="1">
      <c r="A4" s="10"/>
      <c r="B4" s="16"/>
      <c r="C4" s="16"/>
      <c r="D4" s="283" t="s">
        <v>66</v>
      </c>
      <c r="E4" s="283"/>
      <c r="F4" s="283"/>
      <c r="G4" s="283"/>
      <c r="H4" s="283"/>
      <c r="I4" s="283"/>
      <c r="J4" s="283"/>
      <c r="K4" s="302" t="s">
        <v>67</v>
      </c>
      <c r="L4" s="302"/>
      <c r="M4" s="302"/>
      <c r="N4" s="10"/>
      <c r="O4" s="10"/>
      <c r="P4" s="15"/>
    </row>
    <row r="5" spans="1:16" ht="13.5" customHeight="1">
      <c r="A5" s="10"/>
      <c r="B5" s="75"/>
      <c r="C5" s="75"/>
      <c r="D5" s="75"/>
      <c r="E5" s="75"/>
      <c r="F5" s="75"/>
      <c r="G5" s="75"/>
      <c r="H5" s="75"/>
      <c r="I5" s="75"/>
      <c r="J5" s="75"/>
      <c r="K5" s="296" t="s">
        <v>275</v>
      </c>
      <c r="L5" s="296"/>
      <c r="M5" s="296"/>
      <c r="N5" s="296"/>
      <c r="O5" s="16"/>
      <c r="P5" s="15"/>
    </row>
    <row r="6" spans="1:16" ht="13.5" customHeight="1">
      <c r="A6" s="10"/>
      <c r="B6" s="91"/>
      <c r="C6" s="91"/>
      <c r="D6" s="295" t="s">
        <v>68</v>
      </c>
      <c r="E6" s="295"/>
      <c r="F6" s="295"/>
      <c r="G6" s="295"/>
      <c r="H6" s="295"/>
      <c r="I6" s="295"/>
      <c r="J6" s="295"/>
      <c r="K6" s="296" t="s">
        <v>276</v>
      </c>
      <c r="L6" s="296"/>
      <c r="M6" s="296"/>
      <c r="N6" s="296"/>
      <c r="O6" s="10"/>
      <c r="P6" s="15"/>
    </row>
    <row r="7" spans="1:16" ht="15.75" customHeight="1">
      <c r="A7" s="10"/>
      <c r="B7" s="92"/>
      <c r="C7" s="92"/>
      <c r="D7" s="300" t="s">
        <v>69</v>
      </c>
      <c r="E7" s="300"/>
      <c r="F7" s="300"/>
      <c r="G7" s="300"/>
      <c r="H7" s="300"/>
      <c r="I7" s="300"/>
      <c r="J7" s="300"/>
      <c r="K7" s="92"/>
      <c r="L7" s="92"/>
      <c r="M7" s="10"/>
      <c r="N7" s="10"/>
      <c r="O7" s="92"/>
      <c r="P7" s="14"/>
    </row>
    <row r="8" spans="1:16" ht="13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22.5" customHeight="1">
      <c r="A9" s="10"/>
      <c r="B9" s="301" t="s">
        <v>86</v>
      </c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10"/>
      <c r="P9" s="10"/>
    </row>
    <row r="10" spans="1:16" ht="25.5">
      <c r="A10" s="118"/>
      <c r="B10" s="118"/>
      <c r="C10" s="10"/>
      <c r="D10" s="122"/>
      <c r="E10" s="122"/>
      <c r="F10" s="317" t="s">
        <v>87</v>
      </c>
      <c r="G10" s="317"/>
      <c r="H10" s="118"/>
      <c r="I10" s="118"/>
      <c r="J10" s="118"/>
      <c r="K10" s="118"/>
      <c r="L10" s="118"/>
      <c r="M10" s="118"/>
      <c r="N10" s="118"/>
      <c r="O10" s="118"/>
      <c r="P10" s="118"/>
    </row>
    <row r="11" spans="1:16" ht="19.5" thickBot="1">
      <c r="A11" s="10"/>
      <c r="B11" s="124" t="s">
        <v>88</v>
      </c>
      <c r="C11" s="19"/>
      <c r="D11" s="19"/>
      <c r="E11" s="19"/>
      <c r="F11" s="19"/>
      <c r="G11" s="20"/>
      <c r="H11" s="21"/>
      <c r="I11" s="21"/>
      <c r="J11" s="21"/>
      <c r="K11" s="21"/>
      <c r="L11" s="21"/>
      <c r="M11" s="21"/>
      <c r="N11" s="21"/>
      <c r="O11" s="93"/>
      <c r="P11" s="125"/>
    </row>
    <row r="12" spans="2:16" ht="13.5" customHeight="1">
      <c r="B12" s="298" t="s">
        <v>23</v>
      </c>
      <c r="C12" s="286" t="s">
        <v>24</v>
      </c>
      <c r="D12" s="318" t="s">
        <v>25</v>
      </c>
      <c r="E12" s="279" t="s">
        <v>158</v>
      </c>
      <c r="F12" s="281" t="s">
        <v>26</v>
      </c>
      <c r="G12" s="279" t="s">
        <v>27</v>
      </c>
      <c r="H12" s="279" t="s">
        <v>89</v>
      </c>
      <c r="I12" s="286" t="s">
        <v>90</v>
      </c>
      <c r="J12" s="286"/>
      <c r="K12" s="286" t="s">
        <v>91</v>
      </c>
      <c r="L12" s="286"/>
      <c r="M12" s="322" t="s">
        <v>72</v>
      </c>
      <c r="N12" s="320" t="s">
        <v>92</v>
      </c>
      <c r="O12" s="1"/>
      <c r="P12" s="1"/>
    </row>
    <row r="13" spans="2:16" ht="13.5" customHeight="1" thickBot="1">
      <c r="B13" s="299"/>
      <c r="C13" s="287"/>
      <c r="D13" s="319"/>
      <c r="E13" s="280"/>
      <c r="F13" s="282"/>
      <c r="G13" s="280"/>
      <c r="H13" s="280"/>
      <c r="I13" s="150" t="s">
        <v>252</v>
      </c>
      <c r="J13" s="150" t="s">
        <v>253</v>
      </c>
      <c r="K13" s="150" t="s">
        <v>254</v>
      </c>
      <c r="L13" s="150" t="s">
        <v>253</v>
      </c>
      <c r="M13" s="323"/>
      <c r="N13" s="321"/>
      <c r="O13" s="1"/>
      <c r="P13" s="1"/>
    </row>
    <row r="14" spans="1:16" ht="15.75">
      <c r="A14" s="126"/>
      <c r="B14" s="24">
        <f aca="true" t="shared" si="0" ref="B14:B19">B13+1</f>
        <v>1</v>
      </c>
      <c r="C14" s="245">
        <v>78</v>
      </c>
      <c r="D14" s="25" t="s">
        <v>109</v>
      </c>
      <c r="E14" s="26"/>
      <c r="F14" s="26" t="s">
        <v>110</v>
      </c>
      <c r="G14" s="27" t="s">
        <v>50</v>
      </c>
      <c r="H14" s="245">
        <v>2.4</v>
      </c>
      <c r="I14" s="247" t="s">
        <v>225</v>
      </c>
      <c r="J14" s="245">
        <f aca="true" t="shared" si="1" ref="J14:J19">IF(I14&gt;390,0,IF(I14&gt;360,360-I14+360,I14))</f>
        <v>0</v>
      </c>
      <c r="K14" s="245" t="s">
        <v>224</v>
      </c>
      <c r="L14" s="245">
        <f aca="true" t="shared" si="2" ref="L14:L19">IF(K14&gt;10,0,-10*K14+110)</f>
        <v>0</v>
      </c>
      <c r="M14" s="127">
        <f aca="true" t="shared" si="3" ref="M14:M19">SUM(J14,L14)</f>
        <v>0</v>
      </c>
      <c r="N14" s="119">
        <f>INT(1000*(M14/MAX(M14:M19)))</f>
        <v>0</v>
      </c>
      <c r="O14" s="128"/>
      <c r="P14" s="128"/>
    </row>
    <row r="15" spans="1:16" ht="15.75">
      <c r="A15" s="126"/>
      <c r="B15" s="31">
        <f t="shared" si="0"/>
        <v>2</v>
      </c>
      <c r="C15" s="135">
        <v>16</v>
      </c>
      <c r="D15" s="35" t="s">
        <v>41</v>
      </c>
      <c r="E15" s="43"/>
      <c r="F15" s="42" t="s">
        <v>42</v>
      </c>
      <c r="G15" s="43" t="s">
        <v>36</v>
      </c>
      <c r="H15" s="135">
        <v>2.4</v>
      </c>
      <c r="I15" s="153">
        <v>336</v>
      </c>
      <c r="J15" s="135">
        <f t="shared" si="1"/>
        <v>336</v>
      </c>
      <c r="K15" s="135">
        <v>2</v>
      </c>
      <c r="L15" s="135">
        <f t="shared" si="2"/>
        <v>90</v>
      </c>
      <c r="M15" s="129">
        <f t="shared" si="3"/>
        <v>426</v>
      </c>
      <c r="N15" s="99">
        <f>INT(1000*(M15/MAX(M14:M19)))</f>
        <v>928</v>
      </c>
      <c r="O15" s="128"/>
      <c r="P15" s="128"/>
    </row>
    <row r="16" spans="1:16" ht="15.75">
      <c r="A16" s="126"/>
      <c r="B16" s="31">
        <f t="shared" si="0"/>
        <v>3</v>
      </c>
      <c r="C16" s="135">
        <v>17</v>
      </c>
      <c r="D16" s="50" t="s">
        <v>118</v>
      </c>
      <c r="E16" s="36"/>
      <c r="F16" s="36" t="s">
        <v>119</v>
      </c>
      <c r="G16" s="32" t="s">
        <v>39</v>
      </c>
      <c r="H16" s="135">
        <v>2.4</v>
      </c>
      <c r="I16" s="153">
        <v>359</v>
      </c>
      <c r="J16" s="135">
        <f t="shared" si="1"/>
        <v>359</v>
      </c>
      <c r="K16" s="135">
        <v>1</v>
      </c>
      <c r="L16" s="135">
        <f t="shared" si="2"/>
        <v>100</v>
      </c>
      <c r="M16" s="129">
        <f t="shared" si="3"/>
        <v>459</v>
      </c>
      <c r="N16" s="99">
        <f>INT(1000*(M16/MAX(M14:M19)))</f>
        <v>1000</v>
      </c>
      <c r="O16" s="128"/>
      <c r="P16" s="128"/>
    </row>
    <row r="17" spans="1:16" ht="15.75">
      <c r="A17" s="126"/>
      <c r="B17" s="31">
        <f t="shared" si="0"/>
        <v>4</v>
      </c>
      <c r="C17" s="135">
        <v>40</v>
      </c>
      <c r="D17" s="50" t="s">
        <v>35</v>
      </c>
      <c r="E17" s="43"/>
      <c r="F17" s="36" t="s">
        <v>128</v>
      </c>
      <c r="G17" s="32" t="s">
        <v>36</v>
      </c>
      <c r="H17" s="135">
        <v>2.4</v>
      </c>
      <c r="I17" s="153">
        <v>357</v>
      </c>
      <c r="J17" s="135">
        <f t="shared" si="1"/>
        <v>357</v>
      </c>
      <c r="K17" s="135">
        <v>2</v>
      </c>
      <c r="L17" s="135">
        <f t="shared" si="2"/>
        <v>90</v>
      </c>
      <c r="M17" s="129">
        <f t="shared" si="3"/>
        <v>447</v>
      </c>
      <c r="N17" s="99">
        <f>INT(1000*(M17/MAX(M14:M19)))</f>
        <v>973</v>
      </c>
      <c r="O17" s="128"/>
      <c r="P17" s="128"/>
    </row>
    <row r="18" spans="1:16" ht="15.75">
      <c r="A18" s="126"/>
      <c r="B18" s="31">
        <f t="shared" si="0"/>
        <v>5</v>
      </c>
      <c r="C18" s="135">
        <v>8</v>
      </c>
      <c r="D18" s="35" t="s">
        <v>201</v>
      </c>
      <c r="E18" s="43"/>
      <c r="F18" s="42" t="s">
        <v>143</v>
      </c>
      <c r="G18" s="32" t="s">
        <v>36</v>
      </c>
      <c r="H18" s="135">
        <v>2.4</v>
      </c>
      <c r="I18" s="153" t="s">
        <v>224</v>
      </c>
      <c r="J18" s="135">
        <f t="shared" si="1"/>
        <v>0</v>
      </c>
      <c r="K18" s="135" t="s">
        <v>224</v>
      </c>
      <c r="L18" s="135">
        <f t="shared" si="2"/>
        <v>0</v>
      </c>
      <c r="M18" s="129">
        <f t="shared" si="3"/>
        <v>0</v>
      </c>
      <c r="N18" s="99">
        <f>INT(1000*(M18/MAX(M14:M19)))</f>
        <v>0</v>
      </c>
      <c r="O18" s="128"/>
      <c r="P18" s="128"/>
    </row>
    <row r="19" spans="1:16" ht="16.5" thickBot="1">
      <c r="A19" s="126"/>
      <c r="B19" s="40">
        <f t="shared" si="0"/>
        <v>6</v>
      </c>
      <c r="C19" s="246">
        <v>13</v>
      </c>
      <c r="D19" s="61" t="s">
        <v>248</v>
      </c>
      <c r="E19" s="57"/>
      <c r="F19" s="47" t="s">
        <v>250</v>
      </c>
      <c r="G19" s="57" t="s">
        <v>249</v>
      </c>
      <c r="H19" s="246">
        <v>2.4</v>
      </c>
      <c r="I19" s="248">
        <v>262</v>
      </c>
      <c r="J19" s="246">
        <f t="shared" si="1"/>
        <v>262</v>
      </c>
      <c r="K19" s="246" t="s">
        <v>224</v>
      </c>
      <c r="L19" s="246">
        <f t="shared" si="2"/>
        <v>0</v>
      </c>
      <c r="M19" s="130">
        <f t="shared" si="3"/>
        <v>262</v>
      </c>
      <c r="N19" s="115">
        <f>INT(1000*(M19/MAX(M14:M19)))</f>
        <v>570</v>
      </c>
      <c r="O19" s="128"/>
      <c r="P19" s="128"/>
    </row>
    <row r="20" spans="1:16" ht="19.5" thickBot="1">
      <c r="A20" s="39"/>
      <c r="B20" s="124" t="s">
        <v>93</v>
      </c>
      <c r="C20" s="19"/>
      <c r="D20" s="19"/>
      <c r="E20" s="19"/>
      <c r="F20" s="19"/>
      <c r="G20" s="20"/>
      <c r="H20" s="21"/>
      <c r="I20" s="21"/>
      <c r="J20" s="21"/>
      <c r="K20" s="21"/>
      <c r="L20" s="21"/>
      <c r="M20" s="21"/>
      <c r="N20" s="21"/>
      <c r="O20" s="93"/>
      <c r="P20" s="125"/>
    </row>
    <row r="21" spans="2:16" ht="13.5" customHeight="1">
      <c r="B21" s="298" t="s">
        <v>23</v>
      </c>
      <c r="C21" s="286" t="s">
        <v>24</v>
      </c>
      <c r="D21" s="318" t="s">
        <v>25</v>
      </c>
      <c r="E21" s="279" t="s">
        <v>158</v>
      </c>
      <c r="F21" s="281" t="s">
        <v>26</v>
      </c>
      <c r="G21" s="279" t="s">
        <v>27</v>
      </c>
      <c r="H21" s="279" t="s">
        <v>89</v>
      </c>
      <c r="I21" s="286" t="s">
        <v>90</v>
      </c>
      <c r="J21" s="286"/>
      <c r="K21" s="286" t="s">
        <v>91</v>
      </c>
      <c r="L21" s="286"/>
      <c r="M21" s="322" t="s">
        <v>72</v>
      </c>
      <c r="N21" s="320" t="s">
        <v>92</v>
      </c>
      <c r="O21" s="1"/>
      <c r="P21" s="1"/>
    </row>
    <row r="22" spans="2:16" ht="13.5" customHeight="1" thickBot="1">
      <c r="B22" s="299"/>
      <c r="C22" s="287"/>
      <c r="D22" s="319"/>
      <c r="E22" s="280"/>
      <c r="F22" s="282"/>
      <c r="G22" s="280"/>
      <c r="H22" s="280"/>
      <c r="I22" s="150" t="s">
        <v>252</v>
      </c>
      <c r="J22" s="150" t="s">
        <v>253</v>
      </c>
      <c r="K22" s="150" t="s">
        <v>254</v>
      </c>
      <c r="L22" s="150" t="s">
        <v>253</v>
      </c>
      <c r="M22" s="323"/>
      <c r="N22" s="321"/>
      <c r="O22" s="1"/>
      <c r="P22" s="1"/>
    </row>
    <row r="23" spans="1:16" ht="15.75">
      <c r="A23" s="126"/>
      <c r="B23" s="24">
        <f>B22+1</f>
        <v>1</v>
      </c>
      <c r="C23" s="245">
        <v>75</v>
      </c>
      <c r="D23" s="249" t="s">
        <v>43</v>
      </c>
      <c r="E23" s="60"/>
      <c r="F23" s="26" t="s">
        <v>44</v>
      </c>
      <c r="G23" s="245" t="s">
        <v>36</v>
      </c>
      <c r="H23" s="245">
        <v>2.4</v>
      </c>
      <c r="I23" s="247" t="s">
        <v>247</v>
      </c>
      <c r="J23" s="245">
        <f>IF(I23&gt;390,0,IF(I23&gt;360,360-I23+360,I23))</f>
        <v>0</v>
      </c>
      <c r="K23" s="242" t="s">
        <v>224</v>
      </c>
      <c r="L23" s="245">
        <f>IF(K23&gt;10,0,-10*K23+110)</f>
        <v>0</v>
      </c>
      <c r="M23" s="127">
        <f>SUM(J23,L23)</f>
        <v>0</v>
      </c>
      <c r="N23" s="119">
        <f>INT(1000*(M23/MAX(M23:M27)))</f>
        <v>0</v>
      </c>
      <c r="O23" s="128"/>
      <c r="P23" s="128"/>
    </row>
    <row r="24" spans="1:16" ht="15.75">
      <c r="A24" s="126"/>
      <c r="B24" s="31">
        <f>B23+1</f>
        <v>2</v>
      </c>
      <c r="C24" s="135">
        <v>10</v>
      </c>
      <c r="D24" s="121" t="s">
        <v>111</v>
      </c>
      <c r="E24" s="42"/>
      <c r="F24" s="106" t="s">
        <v>112</v>
      </c>
      <c r="G24" s="43" t="s">
        <v>36</v>
      </c>
      <c r="H24" s="135">
        <v>2.4</v>
      </c>
      <c r="I24" s="153">
        <v>176</v>
      </c>
      <c r="J24" s="135">
        <f>IF(I24&gt;390,0,IF(I24&gt;360,360-I24+360,I24))</f>
        <v>176</v>
      </c>
      <c r="K24" s="243" t="s">
        <v>224</v>
      </c>
      <c r="L24" s="135">
        <f>IF(K24&gt;10,0,-10*K24+110)</f>
        <v>0</v>
      </c>
      <c r="M24" s="129">
        <f>SUM(J24,L24)</f>
        <v>176</v>
      </c>
      <c r="N24" s="99">
        <f>INT(1000*(M24/MAX(M23:M27)))</f>
        <v>409</v>
      </c>
      <c r="O24" s="128"/>
      <c r="P24" s="128"/>
    </row>
    <row r="25" spans="1:16" ht="15.75">
      <c r="A25" s="126"/>
      <c r="B25" s="31">
        <f>B24+1</f>
        <v>3</v>
      </c>
      <c r="C25" s="135">
        <v>11</v>
      </c>
      <c r="D25" s="53" t="s">
        <v>120</v>
      </c>
      <c r="E25" s="43"/>
      <c r="F25" s="36" t="s">
        <v>121</v>
      </c>
      <c r="G25" s="32" t="s">
        <v>39</v>
      </c>
      <c r="H25" s="135">
        <v>2.4</v>
      </c>
      <c r="I25" s="153" t="s">
        <v>225</v>
      </c>
      <c r="J25" s="135">
        <f>IF(I25&gt;390,0,IF(I25&gt;360,360-I25+360,I25))</f>
        <v>0</v>
      </c>
      <c r="K25" s="243" t="s">
        <v>224</v>
      </c>
      <c r="L25" s="135">
        <f>IF(K25&gt;10,0,-10*K25+110)</f>
        <v>0</v>
      </c>
      <c r="M25" s="129">
        <f>SUM(J25,L25)</f>
        <v>0</v>
      </c>
      <c r="N25" s="99">
        <f>INT(1000*(M25/MAX(M23:M27)))</f>
        <v>0</v>
      </c>
      <c r="O25" s="128"/>
      <c r="P25" s="128"/>
    </row>
    <row r="26" spans="1:16" ht="15.75">
      <c r="A26" s="126"/>
      <c r="B26" s="31">
        <f>B25+1</f>
        <v>4</v>
      </c>
      <c r="C26" s="135">
        <v>39</v>
      </c>
      <c r="D26" s="35" t="s">
        <v>129</v>
      </c>
      <c r="E26" s="43"/>
      <c r="F26" s="36" t="s">
        <v>130</v>
      </c>
      <c r="G26" s="32" t="s">
        <v>36</v>
      </c>
      <c r="H26" s="135">
        <v>2.4</v>
      </c>
      <c r="I26" s="153">
        <v>360</v>
      </c>
      <c r="J26" s="135">
        <f>IF(I26&gt;390,0,IF(I26&gt;360,360-I26+360,I26))</f>
        <v>360</v>
      </c>
      <c r="K26" s="243">
        <v>4</v>
      </c>
      <c r="L26" s="135">
        <f>IF(K26&gt;10,0,-10*K26+110)</f>
        <v>70</v>
      </c>
      <c r="M26" s="129">
        <f>SUM(J26,L26)</f>
        <v>430</v>
      </c>
      <c r="N26" s="99">
        <f>INT(1000*(M26/MAX(M23:M27)))</f>
        <v>1000</v>
      </c>
      <c r="O26" s="128"/>
      <c r="P26" s="128"/>
    </row>
    <row r="27" spans="1:16" ht="16.5" thickBot="1">
      <c r="A27" s="126"/>
      <c r="B27" s="40">
        <f>B26+1</f>
        <v>5</v>
      </c>
      <c r="C27" s="246">
        <v>4</v>
      </c>
      <c r="D27" s="250" t="s">
        <v>203</v>
      </c>
      <c r="E27" s="57"/>
      <c r="F27" s="251" t="s">
        <v>146</v>
      </c>
      <c r="G27" s="48" t="s">
        <v>36</v>
      </c>
      <c r="H27" s="246">
        <v>2.4</v>
      </c>
      <c r="I27" s="248" t="s">
        <v>224</v>
      </c>
      <c r="J27" s="246">
        <f>IF(I27&gt;390,0,IF(I27&gt;360,360-I27+360,I27))</f>
        <v>0</v>
      </c>
      <c r="K27" s="244" t="s">
        <v>224</v>
      </c>
      <c r="L27" s="246">
        <f>IF(K27&gt;10,0,-10*K27+110)</f>
        <v>0</v>
      </c>
      <c r="M27" s="130">
        <f>SUM(J27,L27)</f>
        <v>0</v>
      </c>
      <c r="N27" s="115">
        <f>INT(1000*(M27/MAX(M23:M27)))</f>
        <v>0</v>
      </c>
      <c r="O27" s="128"/>
      <c r="P27" s="128"/>
    </row>
    <row r="28" spans="2:16" ht="19.5" thickBot="1">
      <c r="B28" s="124" t="s">
        <v>94</v>
      </c>
      <c r="C28" s="64"/>
      <c r="D28" s="131"/>
      <c r="E28" s="131"/>
      <c r="F28" s="132"/>
      <c r="G28" s="66"/>
      <c r="H28" s="63"/>
      <c r="I28" s="63"/>
      <c r="J28" s="133"/>
      <c r="K28" s="133"/>
      <c r="L28" s="63"/>
      <c r="M28" s="63"/>
      <c r="N28" s="134"/>
      <c r="O28" s="1"/>
      <c r="P28" s="1"/>
    </row>
    <row r="29" spans="2:16" ht="13.5" customHeight="1">
      <c r="B29" s="298" t="s">
        <v>23</v>
      </c>
      <c r="C29" s="286" t="s">
        <v>24</v>
      </c>
      <c r="D29" s="318" t="s">
        <v>25</v>
      </c>
      <c r="E29" s="279" t="s">
        <v>158</v>
      </c>
      <c r="F29" s="281" t="s">
        <v>26</v>
      </c>
      <c r="G29" s="279" t="s">
        <v>27</v>
      </c>
      <c r="H29" s="279" t="s">
        <v>89</v>
      </c>
      <c r="I29" s="286" t="s">
        <v>90</v>
      </c>
      <c r="J29" s="286"/>
      <c r="K29" s="286" t="s">
        <v>91</v>
      </c>
      <c r="L29" s="286"/>
      <c r="M29" s="322" t="s">
        <v>72</v>
      </c>
      <c r="N29" s="320" t="s">
        <v>92</v>
      </c>
      <c r="O29" s="1"/>
      <c r="P29" s="1"/>
    </row>
    <row r="30" spans="2:16" ht="13.5" customHeight="1" thickBot="1">
      <c r="B30" s="299"/>
      <c r="C30" s="287"/>
      <c r="D30" s="319"/>
      <c r="E30" s="280"/>
      <c r="F30" s="282"/>
      <c r="G30" s="280"/>
      <c r="H30" s="280"/>
      <c r="I30" s="150" t="s">
        <v>252</v>
      </c>
      <c r="J30" s="150" t="s">
        <v>253</v>
      </c>
      <c r="K30" s="150" t="s">
        <v>254</v>
      </c>
      <c r="L30" s="150" t="s">
        <v>253</v>
      </c>
      <c r="M30" s="323"/>
      <c r="N30" s="321"/>
      <c r="O30" s="1"/>
      <c r="P30" s="1"/>
    </row>
    <row r="31" spans="1:16" ht="15.75">
      <c r="A31" s="126"/>
      <c r="B31" s="24">
        <f>B30+1</f>
        <v>1</v>
      </c>
      <c r="C31" s="245">
        <v>65</v>
      </c>
      <c r="D31" s="25" t="s">
        <v>59</v>
      </c>
      <c r="E31" s="26"/>
      <c r="F31" s="26" t="s">
        <v>60</v>
      </c>
      <c r="G31" s="27" t="s">
        <v>36</v>
      </c>
      <c r="H31" s="245">
        <v>2.4</v>
      </c>
      <c r="I31" s="247">
        <v>356</v>
      </c>
      <c r="J31" s="245">
        <f>IF(I31&gt;390,0,IF(I31&gt;360,360-I31+360,I31))</f>
        <v>356</v>
      </c>
      <c r="K31" s="245">
        <v>1</v>
      </c>
      <c r="L31" s="245">
        <f>IF(K31&gt;10,0,-10*K31+110)</f>
        <v>100</v>
      </c>
      <c r="M31" s="127">
        <f>SUM(J31,L31)</f>
        <v>456</v>
      </c>
      <c r="N31" s="119">
        <f>INT(1000*(M31/MAX(M31:M35)))</f>
        <v>1000</v>
      </c>
      <c r="O31" s="128"/>
      <c r="P31" s="128"/>
    </row>
    <row r="32" spans="1:16" ht="15.75">
      <c r="A32" s="126"/>
      <c r="B32" s="31">
        <f>B31+1</f>
        <v>2</v>
      </c>
      <c r="C32" s="135">
        <v>1</v>
      </c>
      <c r="D32" s="35" t="s">
        <v>46</v>
      </c>
      <c r="E32" s="42" t="s">
        <v>258</v>
      </c>
      <c r="F32" s="42" t="s">
        <v>47</v>
      </c>
      <c r="G32" s="43" t="s">
        <v>45</v>
      </c>
      <c r="H32" s="135">
        <v>2.4</v>
      </c>
      <c r="I32" s="153">
        <v>276</v>
      </c>
      <c r="J32" s="135">
        <f>IF(I32&gt;390,0,IF(I32&gt;360,360-I32+360,I32))</f>
        <v>276</v>
      </c>
      <c r="K32" s="135">
        <v>2</v>
      </c>
      <c r="L32" s="135">
        <f>IF(K32&gt;10,0,-10*K32+110)</f>
        <v>90</v>
      </c>
      <c r="M32" s="129">
        <f>SUM(J32,L32)</f>
        <v>366</v>
      </c>
      <c r="N32" s="99">
        <f>INT(1000*(M32/MAX(M31:M35)))</f>
        <v>802</v>
      </c>
      <c r="O32" s="128"/>
      <c r="P32" s="128"/>
    </row>
    <row r="33" spans="1:16" ht="15.75">
      <c r="A33" s="126"/>
      <c r="B33" s="31">
        <f>B32+1</f>
        <v>3</v>
      </c>
      <c r="C33" s="135">
        <v>15</v>
      </c>
      <c r="D33" s="35" t="s">
        <v>122</v>
      </c>
      <c r="E33" s="42"/>
      <c r="F33" s="42" t="s">
        <v>123</v>
      </c>
      <c r="G33" s="32" t="s">
        <v>39</v>
      </c>
      <c r="H33" s="135">
        <v>2.4</v>
      </c>
      <c r="I33" s="153">
        <v>322</v>
      </c>
      <c r="J33" s="135">
        <f>IF(I33&gt;390,0,IF(I33&gt;360,360-I33+360,I33))</f>
        <v>322</v>
      </c>
      <c r="K33" s="135">
        <v>2</v>
      </c>
      <c r="L33" s="135">
        <f>IF(K33&gt;10,0,-10*K33+110)</f>
        <v>90</v>
      </c>
      <c r="M33" s="129">
        <f>SUM(J33,L33)</f>
        <v>412</v>
      </c>
      <c r="N33" s="99">
        <f>INT(1000*(M33/MAX(M30:M35)))</f>
        <v>903</v>
      </c>
      <c r="O33" s="128"/>
      <c r="P33" s="128"/>
    </row>
    <row r="34" spans="1:16" ht="15.75">
      <c r="A34" s="126"/>
      <c r="B34" s="31">
        <f>B33+1</f>
        <v>4</v>
      </c>
      <c r="C34" s="135">
        <v>35</v>
      </c>
      <c r="D34" s="35" t="s">
        <v>136</v>
      </c>
      <c r="E34" s="42" t="s">
        <v>251</v>
      </c>
      <c r="F34" s="42" t="s">
        <v>137</v>
      </c>
      <c r="G34" s="32" t="s">
        <v>36</v>
      </c>
      <c r="H34" s="135">
        <v>2.4</v>
      </c>
      <c r="I34" s="153">
        <v>318</v>
      </c>
      <c r="J34" s="135">
        <f>IF(I34&gt;390,0,IF(I34&gt;360,360-I34+360,I34))</f>
        <v>318</v>
      </c>
      <c r="K34" s="135">
        <v>1</v>
      </c>
      <c r="L34" s="135">
        <f>IF(K34&gt;10,0,-10*K34+110)</f>
        <v>100</v>
      </c>
      <c r="M34" s="129">
        <f>SUM(J34,L34)</f>
        <v>418</v>
      </c>
      <c r="N34" s="99">
        <f>INT(1000*(M34/MAX(M30:M35)))</f>
        <v>916</v>
      </c>
      <c r="O34" s="128"/>
      <c r="P34" s="128"/>
    </row>
    <row r="35" spans="1:16" ht="16.5" thickBot="1">
      <c r="A35" s="126"/>
      <c r="B35" s="40">
        <f>B34+1</f>
        <v>5</v>
      </c>
      <c r="C35" s="246">
        <v>64</v>
      </c>
      <c r="D35" s="252" t="s">
        <v>183</v>
      </c>
      <c r="E35" s="47"/>
      <c r="F35" s="47" t="s">
        <v>184</v>
      </c>
      <c r="G35" s="57" t="s">
        <v>165</v>
      </c>
      <c r="H35" s="246">
        <v>2.4</v>
      </c>
      <c r="I35" s="248" t="s">
        <v>225</v>
      </c>
      <c r="J35" s="246">
        <f>IF(I35&gt;390,0,IF(I35&gt;360,360-I35+360,I35))</f>
        <v>0</v>
      </c>
      <c r="K35" s="246" t="s">
        <v>224</v>
      </c>
      <c r="L35" s="246">
        <f>IF(K35&gt;10,0,-10*K35+110)</f>
        <v>0</v>
      </c>
      <c r="M35" s="130">
        <f>SUM(J35,L35)</f>
        <v>0</v>
      </c>
      <c r="N35" s="115">
        <f>INT(1000*(M35/MAX(M33:M37)))</f>
        <v>0</v>
      </c>
      <c r="O35" s="128"/>
      <c r="P35" s="128"/>
    </row>
    <row r="36" spans="1:16" ht="12.75">
      <c r="A36" s="1"/>
      <c r="O36" s="1"/>
      <c r="P36" s="1"/>
    </row>
    <row r="37" spans="1:16" ht="25.5">
      <c r="A37" s="118"/>
      <c r="B37" s="118"/>
      <c r="C37" s="10"/>
      <c r="D37" s="122"/>
      <c r="E37" s="122"/>
      <c r="F37" s="317" t="s">
        <v>95</v>
      </c>
      <c r="G37" s="317"/>
      <c r="H37" s="118"/>
      <c r="I37" s="118"/>
      <c r="J37" s="118"/>
      <c r="K37" s="118"/>
      <c r="L37" s="118"/>
      <c r="M37" s="118"/>
      <c r="N37" s="118"/>
      <c r="O37" s="118"/>
      <c r="P37" s="118"/>
    </row>
    <row r="38" spans="1:16" ht="19.5" thickBot="1">
      <c r="A38" s="10"/>
      <c r="B38" s="124" t="s">
        <v>88</v>
      </c>
      <c r="C38" s="19"/>
      <c r="D38" s="19"/>
      <c r="E38" s="19"/>
      <c r="F38" s="19"/>
      <c r="G38" s="20"/>
      <c r="H38" s="21"/>
      <c r="I38" s="21"/>
      <c r="J38" s="21"/>
      <c r="K38" s="21"/>
      <c r="L38" s="21"/>
      <c r="M38" s="21"/>
      <c r="N38" s="21"/>
      <c r="O38" s="93"/>
      <c r="P38" s="125"/>
    </row>
    <row r="39" spans="2:16" ht="13.5" customHeight="1">
      <c r="B39" s="298" t="s">
        <v>23</v>
      </c>
      <c r="C39" s="286" t="s">
        <v>24</v>
      </c>
      <c r="D39" s="318" t="s">
        <v>25</v>
      </c>
      <c r="E39" s="279" t="s">
        <v>158</v>
      </c>
      <c r="F39" s="281" t="s">
        <v>26</v>
      </c>
      <c r="G39" s="279" t="s">
        <v>27</v>
      </c>
      <c r="H39" s="279" t="s">
        <v>89</v>
      </c>
      <c r="I39" s="286" t="s">
        <v>90</v>
      </c>
      <c r="J39" s="286"/>
      <c r="K39" s="286" t="s">
        <v>91</v>
      </c>
      <c r="L39" s="286"/>
      <c r="M39" s="322" t="s">
        <v>72</v>
      </c>
      <c r="N39" s="320" t="s">
        <v>92</v>
      </c>
      <c r="O39" s="1"/>
      <c r="P39" s="1"/>
    </row>
    <row r="40" spans="2:16" ht="13.5" customHeight="1" thickBot="1">
      <c r="B40" s="299"/>
      <c r="C40" s="287"/>
      <c r="D40" s="319"/>
      <c r="E40" s="280"/>
      <c r="F40" s="282"/>
      <c r="G40" s="280"/>
      <c r="H40" s="280"/>
      <c r="I40" s="150" t="s">
        <v>252</v>
      </c>
      <c r="J40" s="150" t="s">
        <v>253</v>
      </c>
      <c r="K40" s="150" t="s">
        <v>254</v>
      </c>
      <c r="L40" s="150" t="s">
        <v>253</v>
      </c>
      <c r="M40" s="323"/>
      <c r="N40" s="321"/>
      <c r="O40" s="1"/>
      <c r="P40" s="1"/>
    </row>
    <row r="41" spans="1:16" ht="15.75">
      <c r="A41" s="126"/>
      <c r="B41" s="24">
        <f aca="true" t="shared" si="4" ref="B41:B46">B40+1</f>
        <v>1</v>
      </c>
      <c r="C41" s="245">
        <v>78</v>
      </c>
      <c r="D41" s="25" t="s">
        <v>109</v>
      </c>
      <c r="E41" s="60"/>
      <c r="F41" s="26" t="s">
        <v>110</v>
      </c>
      <c r="G41" s="27" t="s">
        <v>50</v>
      </c>
      <c r="H41" s="245">
        <v>2.4</v>
      </c>
      <c r="I41" s="247" t="s">
        <v>225</v>
      </c>
      <c r="J41" s="245">
        <f aca="true" t="shared" si="5" ref="J41:J46">IF(I41&gt;390,0,IF(I41&gt;360,360-I41+360,I41))</f>
        <v>0</v>
      </c>
      <c r="K41" s="245" t="s">
        <v>224</v>
      </c>
      <c r="L41" s="245">
        <f aca="true" t="shared" si="6" ref="L41:L46">IF(K41&gt;10,0,-10*K41+110)</f>
        <v>0</v>
      </c>
      <c r="M41" s="127">
        <f aca="true" t="shared" si="7" ref="M41:M46">SUM(J41,L41)</f>
        <v>0</v>
      </c>
      <c r="N41" s="119">
        <f>INT(1000*(M41/MAX(M41:M46)))</f>
        <v>0</v>
      </c>
      <c r="O41" s="128"/>
      <c r="P41" s="128"/>
    </row>
    <row r="42" spans="1:16" ht="15.75">
      <c r="A42" s="126"/>
      <c r="B42" s="31">
        <f t="shared" si="4"/>
        <v>2</v>
      </c>
      <c r="C42" s="135">
        <v>75</v>
      </c>
      <c r="D42" s="143" t="s">
        <v>43</v>
      </c>
      <c r="E42" s="36"/>
      <c r="F42" s="36" t="s">
        <v>44</v>
      </c>
      <c r="G42" s="135" t="s">
        <v>36</v>
      </c>
      <c r="H42" s="135">
        <v>2.4</v>
      </c>
      <c r="I42" s="153" t="s">
        <v>225</v>
      </c>
      <c r="J42" s="135">
        <f t="shared" si="5"/>
        <v>0</v>
      </c>
      <c r="K42" s="135" t="s">
        <v>224</v>
      </c>
      <c r="L42" s="135">
        <f t="shared" si="6"/>
        <v>0</v>
      </c>
      <c r="M42" s="129">
        <f t="shared" si="7"/>
        <v>0</v>
      </c>
      <c r="N42" s="99">
        <f>INT(1000*(M42/MAX(M41:M46)))</f>
        <v>0</v>
      </c>
      <c r="O42" s="128"/>
      <c r="P42" s="128"/>
    </row>
    <row r="43" spans="1:16" ht="15.75">
      <c r="A43" s="126"/>
      <c r="B43" s="31">
        <f t="shared" si="4"/>
        <v>3</v>
      </c>
      <c r="C43" s="135">
        <v>65</v>
      </c>
      <c r="D43" s="50" t="s">
        <v>59</v>
      </c>
      <c r="E43" s="43"/>
      <c r="F43" s="36" t="s">
        <v>60</v>
      </c>
      <c r="G43" s="32" t="s">
        <v>36</v>
      </c>
      <c r="H43" s="135">
        <v>2.4</v>
      </c>
      <c r="I43" s="153">
        <v>358</v>
      </c>
      <c r="J43" s="135">
        <f t="shared" si="5"/>
        <v>358</v>
      </c>
      <c r="K43" s="135">
        <v>2</v>
      </c>
      <c r="L43" s="135">
        <f t="shared" si="6"/>
        <v>90</v>
      </c>
      <c r="M43" s="129">
        <f t="shared" si="7"/>
        <v>448</v>
      </c>
      <c r="N43" s="99">
        <f>INT(1000*(M43/MAX(M41:M46)))</f>
        <v>1000</v>
      </c>
      <c r="O43" s="128"/>
      <c r="P43" s="128"/>
    </row>
    <row r="44" spans="1:16" ht="15.75">
      <c r="A44" s="126"/>
      <c r="B44" s="31">
        <f t="shared" si="4"/>
        <v>4</v>
      </c>
      <c r="C44" s="135">
        <v>15</v>
      </c>
      <c r="D44" s="35" t="s">
        <v>122</v>
      </c>
      <c r="E44" s="42"/>
      <c r="F44" s="42" t="s">
        <v>123</v>
      </c>
      <c r="G44" s="32" t="s">
        <v>39</v>
      </c>
      <c r="H44" s="135">
        <v>2.4</v>
      </c>
      <c r="I44" s="153">
        <v>341</v>
      </c>
      <c r="J44" s="135">
        <f t="shared" si="5"/>
        <v>341</v>
      </c>
      <c r="K44" s="135">
        <v>2</v>
      </c>
      <c r="L44" s="135">
        <f t="shared" si="6"/>
        <v>90</v>
      </c>
      <c r="M44" s="129">
        <f t="shared" si="7"/>
        <v>431</v>
      </c>
      <c r="N44" s="99">
        <f>INT(1000*(M44/MAX(M41:M46)))</f>
        <v>962</v>
      </c>
      <c r="O44" s="128"/>
      <c r="P44" s="128"/>
    </row>
    <row r="45" spans="1:16" ht="15.75">
      <c r="A45" s="126"/>
      <c r="B45" s="31">
        <f t="shared" si="4"/>
        <v>5</v>
      </c>
      <c r="C45" s="135">
        <v>40</v>
      </c>
      <c r="D45" s="50" t="s">
        <v>35</v>
      </c>
      <c r="E45" s="43"/>
      <c r="F45" s="36" t="s">
        <v>128</v>
      </c>
      <c r="G45" s="32" t="s">
        <v>36</v>
      </c>
      <c r="H45" s="135">
        <v>2.4</v>
      </c>
      <c r="I45" s="153">
        <v>358</v>
      </c>
      <c r="J45" s="135">
        <f t="shared" si="5"/>
        <v>358</v>
      </c>
      <c r="K45" s="135">
        <v>2</v>
      </c>
      <c r="L45" s="135">
        <f t="shared" si="6"/>
        <v>90</v>
      </c>
      <c r="M45" s="129">
        <f t="shared" si="7"/>
        <v>448</v>
      </c>
      <c r="N45" s="99">
        <f>INT(1000*(M45/MAX(M41:M46)))</f>
        <v>1000</v>
      </c>
      <c r="O45" s="128"/>
      <c r="P45" s="128"/>
    </row>
    <row r="46" spans="1:16" ht="16.5" thickBot="1">
      <c r="A46" s="126"/>
      <c r="B46" s="40">
        <f t="shared" si="4"/>
        <v>6</v>
      </c>
      <c r="C46" s="246">
        <v>39</v>
      </c>
      <c r="D46" s="46" t="s">
        <v>129</v>
      </c>
      <c r="E46" s="57"/>
      <c r="F46" s="47" t="s">
        <v>130</v>
      </c>
      <c r="G46" s="48" t="s">
        <v>36</v>
      </c>
      <c r="H46" s="246">
        <v>2.4</v>
      </c>
      <c r="I46" s="248">
        <v>356</v>
      </c>
      <c r="J46" s="246">
        <f t="shared" si="5"/>
        <v>356</v>
      </c>
      <c r="K46" s="246">
        <v>7</v>
      </c>
      <c r="L46" s="246">
        <f t="shared" si="6"/>
        <v>40</v>
      </c>
      <c r="M46" s="130">
        <f t="shared" si="7"/>
        <v>396</v>
      </c>
      <c r="N46" s="115">
        <f>INT(1000*(M46/MAX(M41:M46)))</f>
        <v>883</v>
      </c>
      <c r="O46" s="128"/>
      <c r="P46" s="128"/>
    </row>
    <row r="47" spans="1:16" ht="19.5" thickBot="1">
      <c r="A47" s="39"/>
      <c r="B47" s="124" t="s">
        <v>93</v>
      </c>
      <c r="C47" s="19"/>
      <c r="D47" s="19"/>
      <c r="E47" s="19"/>
      <c r="F47" s="19"/>
      <c r="G47" s="20"/>
      <c r="H47" s="21"/>
      <c r="I47" s="21"/>
      <c r="J47" s="21"/>
      <c r="K47" s="21"/>
      <c r="L47" s="21"/>
      <c r="M47" s="21"/>
      <c r="N47" s="21"/>
      <c r="O47" s="93"/>
      <c r="P47" s="125"/>
    </row>
    <row r="48" spans="2:16" ht="13.5" customHeight="1">
      <c r="B48" s="298" t="s">
        <v>23</v>
      </c>
      <c r="C48" s="286" t="s">
        <v>24</v>
      </c>
      <c r="D48" s="318" t="s">
        <v>25</v>
      </c>
      <c r="E48" s="279" t="s">
        <v>158</v>
      </c>
      <c r="F48" s="281" t="s">
        <v>26</v>
      </c>
      <c r="G48" s="279" t="s">
        <v>27</v>
      </c>
      <c r="H48" s="279" t="s">
        <v>89</v>
      </c>
      <c r="I48" s="286" t="s">
        <v>90</v>
      </c>
      <c r="J48" s="286"/>
      <c r="K48" s="286" t="s">
        <v>91</v>
      </c>
      <c r="L48" s="286"/>
      <c r="M48" s="322" t="s">
        <v>72</v>
      </c>
      <c r="N48" s="320" t="s">
        <v>92</v>
      </c>
      <c r="O48" s="1"/>
      <c r="P48" s="1"/>
    </row>
    <row r="49" spans="2:16" ht="13.5" customHeight="1" thickBot="1">
      <c r="B49" s="299"/>
      <c r="C49" s="287"/>
      <c r="D49" s="319"/>
      <c r="E49" s="280"/>
      <c r="F49" s="282"/>
      <c r="G49" s="280"/>
      <c r="H49" s="280"/>
      <c r="I49" s="150" t="s">
        <v>252</v>
      </c>
      <c r="J49" s="150" t="s">
        <v>253</v>
      </c>
      <c r="K49" s="150" t="s">
        <v>254</v>
      </c>
      <c r="L49" s="150" t="s">
        <v>253</v>
      </c>
      <c r="M49" s="323"/>
      <c r="N49" s="321"/>
      <c r="O49" s="1"/>
      <c r="P49" s="1"/>
    </row>
    <row r="50" spans="1:16" ht="15.75">
      <c r="A50" s="126"/>
      <c r="B50" s="24">
        <f>B49+1</f>
        <v>1</v>
      </c>
      <c r="C50" s="245">
        <v>16</v>
      </c>
      <c r="D50" s="58" t="s">
        <v>41</v>
      </c>
      <c r="E50" s="60"/>
      <c r="F50" s="59" t="s">
        <v>42</v>
      </c>
      <c r="G50" s="60" t="s">
        <v>36</v>
      </c>
      <c r="H50" s="245">
        <v>2.4</v>
      </c>
      <c r="I50" s="247">
        <v>289</v>
      </c>
      <c r="J50" s="245">
        <f>IF(I50&gt;390,0,IF(I50&gt;360,360-I50+360,I50))</f>
        <v>289</v>
      </c>
      <c r="K50" s="245" t="s">
        <v>224</v>
      </c>
      <c r="L50" s="245">
        <f>IF(K50&gt;10,0,-10*K50+110)</f>
        <v>0</v>
      </c>
      <c r="M50" s="127">
        <f>SUM(J50,L50)</f>
        <v>289</v>
      </c>
      <c r="N50" s="119">
        <f>INT(1000*(M50/MAX(M50:M54)))</f>
        <v>632</v>
      </c>
      <c r="O50" s="128"/>
      <c r="P50" s="128"/>
    </row>
    <row r="51" spans="1:16" ht="15.75">
      <c r="A51" s="126"/>
      <c r="B51" s="31">
        <f>B50+1</f>
        <v>2</v>
      </c>
      <c r="C51" s="135">
        <v>10</v>
      </c>
      <c r="D51" s="121" t="s">
        <v>111</v>
      </c>
      <c r="E51" s="43"/>
      <c r="F51" s="106" t="s">
        <v>112</v>
      </c>
      <c r="G51" s="43" t="s">
        <v>36</v>
      </c>
      <c r="H51" s="135">
        <v>2.4</v>
      </c>
      <c r="I51" s="153">
        <v>95</v>
      </c>
      <c r="J51" s="135">
        <f>IF(I51&gt;390,0,IF(I51&gt;360,360-I51+360,I51))</f>
        <v>95</v>
      </c>
      <c r="K51" s="135" t="s">
        <v>224</v>
      </c>
      <c r="L51" s="135">
        <f>IF(K51&gt;10,0,-10*K51+110)</f>
        <v>0</v>
      </c>
      <c r="M51" s="129">
        <f>SUM(J51,L51)</f>
        <v>95</v>
      </c>
      <c r="N51" s="99">
        <f>INT(1000*(M51/MAX(M50:M54)))</f>
        <v>207</v>
      </c>
      <c r="O51" s="128"/>
      <c r="P51" s="128"/>
    </row>
    <row r="52" spans="1:16" ht="15.75">
      <c r="A52" s="126"/>
      <c r="B52" s="31">
        <f>B51+1</f>
        <v>3</v>
      </c>
      <c r="C52" s="135">
        <v>1</v>
      </c>
      <c r="D52" s="35" t="s">
        <v>46</v>
      </c>
      <c r="E52" s="36" t="s">
        <v>258</v>
      </c>
      <c r="F52" s="42" t="s">
        <v>47</v>
      </c>
      <c r="G52" s="43" t="s">
        <v>45</v>
      </c>
      <c r="H52" s="135">
        <v>2.4</v>
      </c>
      <c r="I52" s="153">
        <v>305</v>
      </c>
      <c r="J52" s="135">
        <f>IF(I52&gt;390,0,IF(I52&gt;360,360-I52+360,I52))</f>
        <v>305</v>
      </c>
      <c r="K52" s="135">
        <v>2</v>
      </c>
      <c r="L52" s="135">
        <f>IF(K52&gt;10,0,-10*K52+110)</f>
        <v>90</v>
      </c>
      <c r="M52" s="129">
        <f>SUM(J52,L52)</f>
        <v>395</v>
      </c>
      <c r="N52" s="99">
        <f>INT(1000*(M52/MAX(M50:M54)))</f>
        <v>864</v>
      </c>
      <c r="O52" s="128"/>
      <c r="P52" s="128"/>
    </row>
    <row r="53" spans="1:16" ht="15.75">
      <c r="A53" s="126"/>
      <c r="B53" s="31">
        <f>B52+1</f>
        <v>4</v>
      </c>
      <c r="C53" s="135">
        <v>35</v>
      </c>
      <c r="D53" s="35" t="s">
        <v>136</v>
      </c>
      <c r="E53" s="42" t="s">
        <v>251</v>
      </c>
      <c r="F53" s="42" t="s">
        <v>137</v>
      </c>
      <c r="G53" s="32" t="s">
        <v>36</v>
      </c>
      <c r="H53" s="135">
        <v>2.4</v>
      </c>
      <c r="I53" s="153">
        <v>357</v>
      </c>
      <c r="J53" s="135">
        <f>IF(I53&gt;390,0,IF(I53&gt;360,360-I53+360,I53))</f>
        <v>357</v>
      </c>
      <c r="K53" s="135">
        <v>1</v>
      </c>
      <c r="L53" s="135">
        <f>IF(K53&gt;10,0,-10*K53+110)</f>
        <v>100</v>
      </c>
      <c r="M53" s="129">
        <f>SUM(J53,L53)</f>
        <v>457</v>
      </c>
      <c r="N53" s="99">
        <f>INT(1000*(M53/MAX(M50:M54)))</f>
        <v>1000</v>
      </c>
      <c r="O53" s="128"/>
      <c r="P53" s="128"/>
    </row>
    <row r="54" spans="1:16" ht="16.5" thickBot="1">
      <c r="A54" s="126"/>
      <c r="B54" s="40">
        <f>B53+1</f>
        <v>5</v>
      </c>
      <c r="C54" s="246">
        <v>8</v>
      </c>
      <c r="D54" s="46" t="s">
        <v>201</v>
      </c>
      <c r="E54" s="57"/>
      <c r="F54" s="41" t="s">
        <v>143</v>
      </c>
      <c r="G54" s="48" t="s">
        <v>36</v>
      </c>
      <c r="H54" s="246">
        <v>2.4</v>
      </c>
      <c r="I54" s="248" t="s">
        <v>224</v>
      </c>
      <c r="J54" s="246">
        <f>IF(I54&gt;390,0,IF(I54&gt;360,360-I54+360,I54))</f>
        <v>0</v>
      </c>
      <c r="K54" s="246" t="s">
        <v>224</v>
      </c>
      <c r="L54" s="246">
        <f>IF(K54&gt;10,0,-10*K54+110)</f>
        <v>0</v>
      </c>
      <c r="M54" s="130">
        <f>SUM(J54,L54)</f>
        <v>0</v>
      </c>
      <c r="N54" s="115">
        <f>INT(1000*(M54/MAX(M50:M54)))</f>
        <v>0</v>
      </c>
      <c r="O54" s="128"/>
      <c r="P54" s="128"/>
    </row>
    <row r="55" spans="2:16" ht="19.5" thickBot="1">
      <c r="B55" s="124" t="s">
        <v>94</v>
      </c>
      <c r="C55" s="64"/>
      <c r="D55" s="131"/>
      <c r="E55" s="131"/>
      <c r="F55" s="132"/>
      <c r="G55" s="66"/>
      <c r="H55" s="63"/>
      <c r="I55" s="63"/>
      <c r="J55" s="133"/>
      <c r="K55" s="133"/>
      <c r="L55" s="63"/>
      <c r="M55" s="63"/>
      <c r="N55" s="134"/>
      <c r="O55" s="1"/>
      <c r="P55" s="1"/>
    </row>
    <row r="56" spans="2:16" ht="13.5" customHeight="1">
      <c r="B56" s="298" t="s">
        <v>23</v>
      </c>
      <c r="C56" s="286" t="s">
        <v>24</v>
      </c>
      <c r="D56" s="318" t="s">
        <v>25</v>
      </c>
      <c r="E56" s="279" t="s">
        <v>158</v>
      </c>
      <c r="F56" s="281" t="s">
        <v>26</v>
      </c>
      <c r="G56" s="279" t="s">
        <v>27</v>
      </c>
      <c r="H56" s="279" t="s">
        <v>89</v>
      </c>
      <c r="I56" s="286" t="s">
        <v>90</v>
      </c>
      <c r="J56" s="286"/>
      <c r="K56" s="286" t="s">
        <v>91</v>
      </c>
      <c r="L56" s="286"/>
      <c r="M56" s="322" t="s">
        <v>72</v>
      </c>
      <c r="N56" s="320" t="s">
        <v>92</v>
      </c>
      <c r="O56" s="1"/>
      <c r="P56" s="1"/>
    </row>
    <row r="57" spans="2:16" ht="13.5" customHeight="1" thickBot="1">
      <c r="B57" s="299"/>
      <c r="C57" s="287"/>
      <c r="D57" s="319"/>
      <c r="E57" s="280"/>
      <c r="F57" s="282"/>
      <c r="G57" s="280"/>
      <c r="H57" s="280"/>
      <c r="I57" s="150" t="s">
        <v>252</v>
      </c>
      <c r="J57" s="150" t="s">
        <v>253</v>
      </c>
      <c r="K57" s="150" t="s">
        <v>254</v>
      </c>
      <c r="L57" s="150" t="s">
        <v>253</v>
      </c>
      <c r="M57" s="323"/>
      <c r="N57" s="321"/>
      <c r="O57" s="1"/>
      <c r="P57" s="1"/>
    </row>
    <row r="58" spans="2:16" ht="15.75">
      <c r="B58" s="24">
        <f>B57+1</f>
        <v>1</v>
      </c>
      <c r="C58" s="245">
        <v>17</v>
      </c>
      <c r="D58" s="25" t="s">
        <v>118</v>
      </c>
      <c r="E58" s="60"/>
      <c r="F58" s="26" t="s">
        <v>119</v>
      </c>
      <c r="G58" s="27" t="s">
        <v>39</v>
      </c>
      <c r="H58" s="245">
        <v>2.4</v>
      </c>
      <c r="I58" s="247" t="s">
        <v>225</v>
      </c>
      <c r="J58" s="245">
        <f>IF(I58&gt;390,0,IF(I58&gt;360,360-I58+360,I58))</f>
        <v>0</v>
      </c>
      <c r="K58" s="245" t="s">
        <v>224</v>
      </c>
      <c r="L58" s="245">
        <f>IF(K58&gt;10,0,-10*K58+110)</f>
        <v>0</v>
      </c>
      <c r="M58" s="127">
        <f>SUM(J58,L58)</f>
        <v>0</v>
      </c>
      <c r="N58" s="119">
        <f>INT(1000*(M58/MAX(M58:M62)))</f>
        <v>0</v>
      </c>
      <c r="O58" s="1"/>
      <c r="P58" s="1"/>
    </row>
    <row r="59" spans="1:16" ht="15.75">
      <c r="A59" s="126"/>
      <c r="B59" s="31">
        <f>B58+1</f>
        <v>2</v>
      </c>
      <c r="C59" s="135">
        <v>11</v>
      </c>
      <c r="D59" s="53" t="s">
        <v>120</v>
      </c>
      <c r="E59" s="36"/>
      <c r="F59" s="36" t="s">
        <v>121</v>
      </c>
      <c r="G59" s="32" t="s">
        <v>39</v>
      </c>
      <c r="H59" s="135">
        <v>2.4</v>
      </c>
      <c r="I59" s="153">
        <v>133</v>
      </c>
      <c r="J59" s="135">
        <f>IF(I59&gt;390,0,IF(I59&gt;360,360-I59+360,I59))</f>
        <v>133</v>
      </c>
      <c r="K59" s="135">
        <v>2</v>
      </c>
      <c r="L59" s="135">
        <f>IF(K59&gt;10,0,-10*K59+110)</f>
        <v>90</v>
      </c>
      <c r="M59" s="129">
        <f>SUM(J59,L59)</f>
        <v>223</v>
      </c>
      <c r="N59" s="99">
        <f>INT(1000*(M59/MAX(M58:M62)))</f>
        <v>1000</v>
      </c>
      <c r="O59" s="128"/>
      <c r="P59" s="128"/>
    </row>
    <row r="60" spans="1:16" ht="15.75">
      <c r="A60" s="126"/>
      <c r="B60" s="31">
        <f>B59+1</f>
        <v>3</v>
      </c>
      <c r="C60" s="135">
        <v>4</v>
      </c>
      <c r="D60" s="105" t="s">
        <v>203</v>
      </c>
      <c r="E60" s="42"/>
      <c r="F60" s="106" t="s">
        <v>146</v>
      </c>
      <c r="G60" s="32" t="s">
        <v>36</v>
      </c>
      <c r="H60" s="135">
        <v>2.4</v>
      </c>
      <c r="I60" s="153" t="s">
        <v>224</v>
      </c>
      <c r="J60" s="135">
        <f>IF(I60&gt;390,0,IF(I60&gt;360,360-I60+360,I60))</f>
        <v>0</v>
      </c>
      <c r="K60" s="135" t="s">
        <v>224</v>
      </c>
      <c r="L60" s="135">
        <f>IF(K60&gt;10,0,-10*K60+110)</f>
        <v>0</v>
      </c>
      <c r="M60" s="129">
        <f>SUM(J60,L60)</f>
        <v>0</v>
      </c>
      <c r="N60" s="99">
        <f>INT(1000*(M60/MAX(M58:M62)))</f>
        <v>0</v>
      </c>
      <c r="O60" s="128"/>
      <c r="P60" s="128"/>
    </row>
    <row r="61" spans="1:16" ht="15.75">
      <c r="A61" s="126"/>
      <c r="B61" s="31">
        <f>B60+1</f>
        <v>4</v>
      </c>
      <c r="C61" s="135">
        <v>64</v>
      </c>
      <c r="D61" s="141" t="s">
        <v>183</v>
      </c>
      <c r="E61" s="43"/>
      <c r="F61" s="36" t="s">
        <v>184</v>
      </c>
      <c r="G61" s="43" t="s">
        <v>165</v>
      </c>
      <c r="H61" s="135">
        <v>2.4</v>
      </c>
      <c r="I61" s="153" t="s">
        <v>225</v>
      </c>
      <c r="J61" s="135">
        <f>IF(I61&gt;390,0,IF(I61&gt;360,360-I61+360,I61))</f>
        <v>0</v>
      </c>
      <c r="K61" s="135" t="s">
        <v>224</v>
      </c>
      <c r="L61" s="135">
        <f>IF(K61&gt;10,0,-10*K61+110)</f>
        <v>0</v>
      </c>
      <c r="M61" s="129">
        <f>SUM(J61,L61)</f>
        <v>0</v>
      </c>
      <c r="N61" s="99">
        <f>INT(1000*(M61/MAX(M58:M62)))</f>
        <v>0</v>
      </c>
      <c r="O61" s="128"/>
      <c r="P61" s="128"/>
    </row>
    <row r="62" spans="1:16" ht="16.5" thickBot="1">
      <c r="A62" s="126"/>
      <c r="B62" s="40">
        <f>B61+1</f>
        <v>5</v>
      </c>
      <c r="C62" s="246">
        <v>13</v>
      </c>
      <c r="D62" s="61" t="s">
        <v>248</v>
      </c>
      <c r="E62" s="57"/>
      <c r="F62" s="47" t="s">
        <v>250</v>
      </c>
      <c r="G62" s="57" t="s">
        <v>249</v>
      </c>
      <c r="H62" s="246">
        <v>2.4</v>
      </c>
      <c r="I62" s="248">
        <v>103</v>
      </c>
      <c r="J62" s="246">
        <f>IF(I62&gt;390,0,IF(I62&gt;360,360-I62+360,I62))</f>
        <v>103</v>
      </c>
      <c r="K62" s="246" t="s">
        <v>224</v>
      </c>
      <c r="L62" s="246">
        <f>IF(K62&gt;10,0,-10*K62+110)</f>
        <v>0</v>
      </c>
      <c r="M62" s="130">
        <f>SUM(J62,L62)</f>
        <v>103</v>
      </c>
      <c r="N62" s="115">
        <f>INT(1000*(M62/MAX(M58:M62)))</f>
        <v>461</v>
      </c>
      <c r="O62" s="128"/>
      <c r="P62" s="128"/>
    </row>
    <row r="63" spans="1:16" ht="25.5">
      <c r="A63" s="118"/>
      <c r="B63" s="118"/>
      <c r="C63" s="10"/>
      <c r="D63" s="122"/>
      <c r="E63" s="122"/>
      <c r="F63" s="123"/>
      <c r="G63" s="123"/>
      <c r="H63" s="118"/>
      <c r="I63" s="118"/>
      <c r="J63" s="118"/>
      <c r="K63" s="118"/>
      <c r="L63" s="118"/>
      <c r="M63" s="118"/>
      <c r="N63" s="118"/>
      <c r="O63" s="118"/>
      <c r="P63" s="118"/>
    </row>
    <row r="64" spans="1:16" ht="25.5">
      <c r="A64" s="118"/>
      <c r="B64" s="118"/>
      <c r="C64" s="10"/>
      <c r="D64" s="122"/>
      <c r="E64" s="122"/>
      <c r="F64" s="317" t="s">
        <v>96</v>
      </c>
      <c r="G64" s="317"/>
      <c r="H64" s="118"/>
      <c r="I64" s="118"/>
      <c r="J64" s="118"/>
      <c r="K64" s="118"/>
      <c r="L64" s="118"/>
      <c r="M64" s="118"/>
      <c r="N64" s="118"/>
      <c r="O64" s="118"/>
      <c r="P64" s="118"/>
    </row>
    <row r="65" spans="1:16" ht="19.5" thickBot="1">
      <c r="A65" s="10"/>
      <c r="B65" s="124" t="s">
        <v>88</v>
      </c>
      <c r="C65" s="19"/>
      <c r="D65" s="19"/>
      <c r="E65" s="19"/>
      <c r="F65" s="19"/>
      <c r="G65" s="20"/>
      <c r="H65" s="21"/>
      <c r="I65" s="21"/>
      <c r="J65" s="21"/>
      <c r="K65" s="21"/>
      <c r="L65" s="21"/>
      <c r="M65" s="21"/>
      <c r="N65" s="21"/>
      <c r="O65" s="93"/>
      <c r="P65" s="125"/>
    </row>
    <row r="66" spans="2:16" ht="13.5" customHeight="1">
      <c r="B66" s="298" t="s">
        <v>23</v>
      </c>
      <c r="C66" s="286" t="s">
        <v>24</v>
      </c>
      <c r="D66" s="318" t="s">
        <v>25</v>
      </c>
      <c r="E66" s="279" t="s">
        <v>158</v>
      </c>
      <c r="F66" s="281" t="s">
        <v>26</v>
      </c>
      <c r="G66" s="279" t="s">
        <v>27</v>
      </c>
      <c r="H66" s="279" t="s">
        <v>89</v>
      </c>
      <c r="I66" s="286" t="s">
        <v>90</v>
      </c>
      <c r="J66" s="286"/>
      <c r="K66" s="286" t="s">
        <v>91</v>
      </c>
      <c r="L66" s="286"/>
      <c r="M66" s="322" t="s">
        <v>72</v>
      </c>
      <c r="N66" s="320" t="s">
        <v>92</v>
      </c>
      <c r="O66" s="1"/>
      <c r="P66" s="1"/>
    </row>
    <row r="67" spans="2:16" ht="13.5" customHeight="1" thickBot="1">
      <c r="B67" s="299"/>
      <c r="C67" s="287"/>
      <c r="D67" s="319"/>
      <c r="E67" s="280"/>
      <c r="F67" s="282"/>
      <c r="G67" s="280"/>
      <c r="H67" s="280"/>
      <c r="I67" s="150" t="s">
        <v>252</v>
      </c>
      <c r="J67" s="150" t="s">
        <v>253</v>
      </c>
      <c r="K67" s="150" t="s">
        <v>254</v>
      </c>
      <c r="L67" s="150" t="s">
        <v>253</v>
      </c>
      <c r="M67" s="323"/>
      <c r="N67" s="321"/>
      <c r="O67" s="1"/>
      <c r="P67" s="1"/>
    </row>
    <row r="68" spans="1:16" ht="15.75">
      <c r="A68" s="126"/>
      <c r="B68" s="24">
        <f aca="true" t="shared" si="8" ref="B68:B73">B67+1</f>
        <v>1</v>
      </c>
      <c r="C68" s="247">
        <v>78</v>
      </c>
      <c r="D68" s="25" t="s">
        <v>109</v>
      </c>
      <c r="E68" s="60"/>
      <c r="F68" s="26" t="s">
        <v>110</v>
      </c>
      <c r="G68" s="27" t="s">
        <v>50</v>
      </c>
      <c r="H68" s="245">
        <v>2.4</v>
      </c>
      <c r="I68" s="247" t="s">
        <v>224</v>
      </c>
      <c r="J68" s="245">
        <f aca="true" t="shared" si="9" ref="J68:J73">IF(I68&gt;390,0,IF(I68&gt;360,360-I68+360,I68))</f>
        <v>0</v>
      </c>
      <c r="K68" s="245" t="s">
        <v>224</v>
      </c>
      <c r="L68" s="245">
        <f aca="true" t="shared" si="10" ref="L68:L73">IF(K68&gt;10,0,-10*K68+110)</f>
        <v>0</v>
      </c>
      <c r="M68" s="127">
        <f>SUM(J68:L68)</f>
        <v>0</v>
      </c>
      <c r="N68" s="119">
        <f>INT(1000*(M68/MAX(M68:M73)))</f>
        <v>0</v>
      </c>
      <c r="O68" s="128"/>
      <c r="P68" s="128"/>
    </row>
    <row r="69" spans="1:16" ht="15.75">
      <c r="A69" s="126"/>
      <c r="B69" s="31">
        <f t="shared" si="8"/>
        <v>2</v>
      </c>
      <c r="C69" s="153">
        <v>75</v>
      </c>
      <c r="D69" s="143" t="s">
        <v>43</v>
      </c>
      <c r="E69" s="43"/>
      <c r="F69" s="36" t="s">
        <v>44</v>
      </c>
      <c r="G69" s="135" t="s">
        <v>36</v>
      </c>
      <c r="H69" s="135">
        <v>2.4</v>
      </c>
      <c r="I69" s="153" t="s">
        <v>224</v>
      </c>
      <c r="J69" s="135">
        <f t="shared" si="9"/>
        <v>0</v>
      </c>
      <c r="K69" s="135" t="s">
        <v>224</v>
      </c>
      <c r="L69" s="135">
        <f t="shared" si="10"/>
        <v>0</v>
      </c>
      <c r="M69" s="129">
        <f>SUM(J69,L69)</f>
        <v>0</v>
      </c>
      <c r="N69" s="113">
        <f>INT(1000*(M69/MAX(M68:M73)))</f>
        <v>0</v>
      </c>
      <c r="O69" s="128"/>
      <c r="P69" s="128"/>
    </row>
    <row r="70" spans="1:16" ht="15.75">
      <c r="A70" s="126"/>
      <c r="B70" s="31">
        <f t="shared" si="8"/>
        <v>3</v>
      </c>
      <c r="C70" s="153">
        <v>17</v>
      </c>
      <c r="D70" s="50" t="s">
        <v>118</v>
      </c>
      <c r="E70" s="42"/>
      <c r="F70" s="36" t="s">
        <v>119</v>
      </c>
      <c r="G70" s="32" t="s">
        <v>39</v>
      </c>
      <c r="H70" s="135">
        <v>2.4</v>
      </c>
      <c r="I70" s="153">
        <v>218</v>
      </c>
      <c r="J70" s="135">
        <f t="shared" si="9"/>
        <v>218</v>
      </c>
      <c r="K70" s="135">
        <v>9</v>
      </c>
      <c r="L70" s="135">
        <f t="shared" si="10"/>
        <v>20</v>
      </c>
      <c r="M70" s="129">
        <f>SUM(J70,L70)</f>
        <v>238</v>
      </c>
      <c r="N70" s="113">
        <f>INT(1000*(M70/MAX(M68:M73)))</f>
        <v>1000</v>
      </c>
      <c r="O70" s="128"/>
      <c r="P70" s="128"/>
    </row>
    <row r="71" spans="1:16" ht="15.75">
      <c r="A71" s="126"/>
      <c r="B71" s="31">
        <f t="shared" si="8"/>
        <v>4</v>
      </c>
      <c r="C71" s="153">
        <v>11</v>
      </c>
      <c r="D71" s="53" t="s">
        <v>120</v>
      </c>
      <c r="E71" s="43"/>
      <c r="F71" s="36" t="s">
        <v>121</v>
      </c>
      <c r="G71" s="32" t="s">
        <v>39</v>
      </c>
      <c r="H71" s="135">
        <v>2.4</v>
      </c>
      <c r="I71" s="153">
        <v>167</v>
      </c>
      <c r="J71" s="135">
        <f t="shared" si="9"/>
        <v>167</v>
      </c>
      <c r="K71" s="135">
        <v>7</v>
      </c>
      <c r="L71" s="135">
        <f t="shared" si="10"/>
        <v>40</v>
      </c>
      <c r="M71" s="129">
        <f>SUM(J71,L71)</f>
        <v>207</v>
      </c>
      <c r="N71" s="113">
        <f>INT(1000*(M71/MAX(M68:M73)))</f>
        <v>869</v>
      </c>
      <c r="O71" s="128"/>
      <c r="P71" s="128"/>
    </row>
    <row r="72" spans="1:16" ht="15.75">
      <c r="A72" s="126"/>
      <c r="B72" s="31">
        <f t="shared" si="8"/>
        <v>5</v>
      </c>
      <c r="C72" s="153">
        <v>8</v>
      </c>
      <c r="D72" s="35" t="s">
        <v>201</v>
      </c>
      <c r="E72" s="43"/>
      <c r="F72" s="42" t="s">
        <v>143</v>
      </c>
      <c r="G72" s="32" t="s">
        <v>36</v>
      </c>
      <c r="H72" s="135">
        <v>2.4</v>
      </c>
      <c r="I72" s="153" t="s">
        <v>224</v>
      </c>
      <c r="J72" s="135">
        <f t="shared" si="9"/>
        <v>0</v>
      </c>
      <c r="K72" s="135" t="s">
        <v>224</v>
      </c>
      <c r="L72" s="135">
        <f t="shared" si="10"/>
        <v>0</v>
      </c>
      <c r="M72" s="129">
        <f>SUM(J72,L72)</f>
        <v>0</v>
      </c>
      <c r="N72" s="113">
        <f>INT(1000*(M72/MAX(M68:M73)))</f>
        <v>0</v>
      </c>
      <c r="O72" s="128"/>
      <c r="P72" s="128"/>
    </row>
    <row r="73" spans="1:16" ht="16.5" thickBot="1">
      <c r="A73" s="126"/>
      <c r="B73" s="40">
        <f t="shared" si="8"/>
        <v>6</v>
      </c>
      <c r="C73" s="248">
        <v>4</v>
      </c>
      <c r="D73" s="250" t="s">
        <v>203</v>
      </c>
      <c r="E73" s="57"/>
      <c r="F73" s="251" t="s">
        <v>146</v>
      </c>
      <c r="G73" s="48" t="s">
        <v>36</v>
      </c>
      <c r="H73" s="246">
        <v>2.4</v>
      </c>
      <c r="I73" s="248" t="s">
        <v>224</v>
      </c>
      <c r="J73" s="246">
        <f t="shared" si="9"/>
        <v>0</v>
      </c>
      <c r="K73" s="246" t="s">
        <v>224</v>
      </c>
      <c r="L73" s="246">
        <f t="shared" si="10"/>
        <v>0</v>
      </c>
      <c r="M73" s="130">
        <f>SUM(J73,L73)</f>
        <v>0</v>
      </c>
      <c r="N73" s="136">
        <f>INT(1000*(M73/MAX(M68:M73)))</f>
        <v>0</v>
      </c>
      <c r="O73" s="128"/>
      <c r="P73" s="128"/>
    </row>
    <row r="74" spans="1:16" ht="19.5" thickBot="1">
      <c r="A74" s="39"/>
      <c r="B74" s="124" t="s">
        <v>93</v>
      </c>
      <c r="C74" s="19"/>
      <c r="D74" s="19"/>
      <c r="E74" s="19"/>
      <c r="F74" s="19"/>
      <c r="G74" s="20"/>
      <c r="H74" s="21"/>
      <c r="I74" s="21"/>
      <c r="J74" s="21"/>
      <c r="K74" s="21"/>
      <c r="L74" s="21"/>
      <c r="M74" s="21"/>
      <c r="N74" s="21"/>
      <c r="O74" s="93"/>
      <c r="P74" s="125"/>
    </row>
    <row r="75" spans="2:16" ht="13.5" customHeight="1">
      <c r="B75" s="298" t="s">
        <v>23</v>
      </c>
      <c r="C75" s="286" t="s">
        <v>24</v>
      </c>
      <c r="D75" s="318" t="s">
        <v>25</v>
      </c>
      <c r="E75" s="279" t="s">
        <v>158</v>
      </c>
      <c r="F75" s="281" t="s">
        <v>26</v>
      </c>
      <c r="G75" s="279" t="s">
        <v>27</v>
      </c>
      <c r="H75" s="279" t="s">
        <v>89</v>
      </c>
      <c r="I75" s="286" t="s">
        <v>90</v>
      </c>
      <c r="J75" s="286"/>
      <c r="K75" s="286" t="s">
        <v>91</v>
      </c>
      <c r="L75" s="286"/>
      <c r="M75" s="322" t="s">
        <v>72</v>
      </c>
      <c r="N75" s="320" t="s">
        <v>92</v>
      </c>
      <c r="O75" s="1"/>
      <c r="P75" s="1"/>
    </row>
    <row r="76" spans="2:16" ht="13.5" customHeight="1" thickBot="1">
      <c r="B76" s="299"/>
      <c r="C76" s="287"/>
      <c r="D76" s="319"/>
      <c r="E76" s="280"/>
      <c r="F76" s="282"/>
      <c r="G76" s="280"/>
      <c r="H76" s="280"/>
      <c r="I76" s="150" t="s">
        <v>252</v>
      </c>
      <c r="J76" s="150" t="s">
        <v>253</v>
      </c>
      <c r="K76" s="150" t="s">
        <v>254</v>
      </c>
      <c r="L76" s="150" t="s">
        <v>253</v>
      </c>
      <c r="M76" s="323"/>
      <c r="N76" s="321"/>
      <c r="O76" s="1"/>
      <c r="P76" s="1"/>
    </row>
    <row r="77" spans="2:16" ht="15.75">
      <c r="B77" s="24">
        <f>B76+1</f>
        <v>1</v>
      </c>
      <c r="C77" s="135">
        <v>65</v>
      </c>
      <c r="D77" s="50" t="s">
        <v>59</v>
      </c>
      <c r="E77" s="60"/>
      <c r="F77" s="36" t="s">
        <v>60</v>
      </c>
      <c r="G77" s="32" t="s">
        <v>36</v>
      </c>
      <c r="H77" s="245">
        <v>2.4</v>
      </c>
      <c r="I77" s="153">
        <v>360</v>
      </c>
      <c r="J77" s="135">
        <f>IF(I77&gt;390,0,IF(I77&gt;360,360-I77+360,I77))</f>
        <v>360</v>
      </c>
      <c r="K77" s="135">
        <v>5</v>
      </c>
      <c r="L77" s="135">
        <f>IF(K77&gt;10,0,-10*K77+110)</f>
        <v>60</v>
      </c>
      <c r="M77" s="129">
        <f>SUM(J77,L77)</f>
        <v>420</v>
      </c>
      <c r="N77" s="119">
        <f>INT(1000*(M77/MAX(M77:M81)))</f>
        <v>1000</v>
      </c>
      <c r="O77" s="1"/>
      <c r="P77" s="1"/>
    </row>
    <row r="78" spans="2:16" ht="15.75">
      <c r="B78" s="31">
        <f>B77+1</f>
        <v>2</v>
      </c>
      <c r="C78" s="135">
        <v>16</v>
      </c>
      <c r="D78" s="35" t="s">
        <v>41</v>
      </c>
      <c r="E78" s="43"/>
      <c r="F78" s="42" t="s">
        <v>42</v>
      </c>
      <c r="G78" s="43" t="s">
        <v>36</v>
      </c>
      <c r="H78" s="135">
        <v>2.4</v>
      </c>
      <c r="I78" s="153">
        <v>245</v>
      </c>
      <c r="J78" s="135">
        <f>IF(I78&gt;390,0,IF(I78&gt;360,360-I78+360,I78))</f>
        <v>245</v>
      </c>
      <c r="K78" s="135" t="s">
        <v>224</v>
      </c>
      <c r="L78" s="135">
        <f>IF(K78&gt;10,0,-10*K78+110)</f>
        <v>0</v>
      </c>
      <c r="M78" s="129">
        <f>SUM(J78,L78)</f>
        <v>245</v>
      </c>
      <c r="N78" s="113">
        <f>INT(1000*(M78/MAX(M77:M81)))</f>
        <v>583</v>
      </c>
      <c r="O78" s="1"/>
      <c r="P78" s="1"/>
    </row>
    <row r="79" spans="2:16" ht="15.75">
      <c r="B79" s="31">
        <f>B78+1</f>
        <v>3</v>
      </c>
      <c r="C79" s="135">
        <v>15</v>
      </c>
      <c r="D79" s="35" t="s">
        <v>122</v>
      </c>
      <c r="E79" s="36"/>
      <c r="F79" s="42" t="s">
        <v>123</v>
      </c>
      <c r="G79" s="32" t="s">
        <v>39</v>
      </c>
      <c r="H79" s="135">
        <v>2.4</v>
      </c>
      <c r="I79" s="153">
        <v>211</v>
      </c>
      <c r="J79" s="135">
        <f>IF(I79&gt;390,0,IF(I79&gt;360,360-I79+360,I79))</f>
        <v>211</v>
      </c>
      <c r="K79" s="135">
        <v>5</v>
      </c>
      <c r="L79" s="135">
        <f>IF(K79&gt;10,0,-10*K79+110)</f>
        <v>60</v>
      </c>
      <c r="M79" s="129">
        <f>SUM(J79,L79)</f>
        <v>271</v>
      </c>
      <c r="N79" s="113">
        <f>INT(1000*(M79/MAX(M77:M81)))</f>
        <v>645</v>
      </c>
      <c r="O79" s="1"/>
      <c r="P79" s="1"/>
    </row>
    <row r="80" spans="2:16" ht="15.75">
      <c r="B80" s="31">
        <f>B79+1</f>
        <v>4</v>
      </c>
      <c r="C80" s="135">
        <v>40</v>
      </c>
      <c r="D80" s="50" t="s">
        <v>35</v>
      </c>
      <c r="E80" s="43"/>
      <c r="F80" s="36" t="s">
        <v>128</v>
      </c>
      <c r="G80" s="32" t="s">
        <v>36</v>
      </c>
      <c r="H80" s="135">
        <v>2.4</v>
      </c>
      <c r="I80" s="153">
        <v>354</v>
      </c>
      <c r="J80" s="135">
        <f>IF(I80&gt;390,0,IF(I80&gt;360,360-I80+360,I80))</f>
        <v>354</v>
      </c>
      <c r="K80" s="135">
        <v>5</v>
      </c>
      <c r="L80" s="135">
        <f>IF(K80&gt;10,0,-10*K80+110)</f>
        <v>60</v>
      </c>
      <c r="M80" s="129">
        <f>SUM(J80,L80)</f>
        <v>414</v>
      </c>
      <c r="N80" s="113">
        <f>INT(1000*(M80/MAX(M77:M81)))</f>
        <v>985</v>
      </c>
      <c r="O80" s="1"/>
      <c r="P80" s="1"/>
    </row>
    <row r="81" spans="2:16" ht="15.75">
      <c r="B81" s="31">
        <f>B80+1</f>
        <v>5</v>
      </c>
      <c r="C81" s="135">
        <v>64</v>
      </c>
      <c r="D81" s="141" t="s">
        <v>183</v>
      </c>
      <c r="E81" s="43"/>
      <c r="F81" s="36" t="s">
        <v>184</v>
      </c>
      <c r="G81" s="43" t="s">
        <v>165</v>
      </c>
      <c r="H81" s="135">
        <v>2.4</v>
      </c>
      <c r="I81" s="153">
        <v>137</v>
      </c>
      <c r="J81" s="135">
        <f>IF(I81&gt;390,0,IF(I81&gt;360,360-I81+360,I81))</f>
        <v>137</v>
      </c>
      <c r="K81" s="135" t="s">
        <v>224</v>
      </c>
      <c r="L81" s="135">
        <f>IF(K81&gt;10,0,-10*K81+110)</f>
        <v>0</v>
      </c>
      <c r="M81" s="129">
        <f>SUM(J81,L81)</f>
        <v>137</v>
      </c>
      <c r="N81" s="113">
        <f>INT(1000*(M81/MAX(M77:M81)))</f>
        <v>326</v>
      </c>
      <c r="O81" s="1"/>
      <c r="P81" s="1"/>
    </row>
    <row r="82" spans="2:16" ht="19.5" thickBot="1">
      <c r="B82" s="124" t="s">
        <v>94</v>
      </c>
      <c r="C82" s="64"/>
      <c r="D82" s="131"/>
      <c r="E82" s="131"/>
      <c r="F82" s="132"/>
      <c r="G82" s="66"/>
      <c r="H82" s="63"/>
      <c r="I82" s="63"/>
      <c r="J82" s="133"/>
      <c r="K82" s="133"/>
      <c r="L82" s="63"/>
      <c r="M82" s="63"/>
      <c r="N82" s="134"/>
      <c r="O82" s="1"/>
      <c r="P82" s="1"/>
    </row>
    <row r="83" spans="2:16" ht="13.5" customHeight="1">
      <c r="B83" s="298" t="s">
        <v>23</v>
      </c>
      <c r="C83" s="286" t="s">
        <v>24</v>
      </c>
      <c r="D83" s="318" t="s">
        <v>25</v>
      </c>
      <c r="E83" s="279" t="s">
        <v>158</v>
      </c>
      <c r="F83" s="281" t="s">
        <v>26</v>
      </c>
      <c r="G83" s="279" t="s">
        <v>27</v>
      </c>
      <c r="H83" s="279" t="s">
        <v>89</v>
      </c>
      <c r="I83" s="286" t="s">
        <v>90</v>
      </c>
      <c r="J83" s="286"/>
      <c r="K83" s="286" t="s">
        <v>91</v>
      </c>
      <c r="L83" s="286"/>
      <c r="M83" s="322" t="s">
        <v>72</v>
      </c>
      <c r="N83" s="320" t="s">
        <v>92</v>
      </c>
      <c r="O83" s="1"/>
      <c r="P83" s="1"/>
    </row>
    <row r="84" spans="2:16" ht="13.5" customHeight="1" thickBot="1">
      <c r="B84" s="299"/>
      <c r="C84" s="287"/>
      <c r="D84" s="319"/>
      <c r="E84" s="280"/>
      <c r="F84" s="282"/>
      <c r="G84" s="280"/>
      <c r="H84" s="280"/>
      <c r="I84" s="150" t="s">
        <v>252</v>
      </c>
      <c r="J84" s="150" t="s">
        <v>253</v>
      </c>
      <c r="K84" s="150" t="s">
        <v>254</v>
      </c>
      <c r="L84" s="150" t="s">
        <v>253</v>
      </c>
      <c r="M84" s="323"/>
      <c r="N84" s="321"/>
      <c r="O84" s="1"/>
      <c r="P84" s="1"/>
    </row>
    <row r="85" spans="2:16" ht="15.75">
      <c r="B85" s="24">
        <f>B84+1</f>
        <v>1</v>
      </c>
      <c r="C85" s="245">
        <v>10</v>
      </c>
      <c r="D85" s="253" t="s">
        <v>111</v>
      </c>
      <c r="E85" s="26"/>
      <c r="F85" s="254" t="s">
        <v>112</v>
      </c>
      <c r="G85" s="60" t="s">
        <v>36</v>
      </c>
      <c r="H85" s="245">
        <v>2.4</v>
      </c>
      <c r="I85" s="247">
        <v>196</v>
      </c>
      <c r="J85" s="245">
        <f>IF(I85&gt;390,0,IF(I85&gt;360,360-I85+360,I85))</f>
        <v>196</v>
      </c>
      <c r="K85" s="245" t="s">
        <v>224</v>
      </c>
      <c r="L85" s="245">
        <f>IF(K85&gt;10,0,-10*K85+110)</f>
        <v>0</v>
      </c>
      <c r="M85" s="127">
        <f>SUM(J85,L85)</f>
        <v>196</v>
      </c>
      <c r="N85" s="119">
        <f>INT(1000*(M85/MAX(M85:M89)))</f>
        <v>712</v>
      </c>
      <c r="O85" s="1"/>
      <c r="P85" s="1"/>
    </row>
    <row r="86" spans="2:16" ht="15.75">
      <c r="B86" s="31">
        <f>B85+1</f>
        <v>2</v>
      </c>
      <c r="C86" s="135">
        <v>1</v>
      </c>
      <c r="D86" s="35" t="s">
        <v>46</v>
      </c>
      <c r="E86" s="43">
        <v>81514</v>
      </c>
      <c r="F86" s="42" t="s">
        <v>47</v>
      </c>
      <c r="G86" s="43" t="s">
        <v>45</v>
      </c>
      <c r="H86" s="135">
        <v>2.4</v>
      </c>
      <c r="I86" s="153">
        <v>134</v>
      </c>
      <c r="J86" s="135">
        <f>IF(I86&gt;390,0,IF(I86&gt;360,360-I86+360,I86))</f>
        <v>134</v>
      </c>
      <c r="K86" s="135">
        <v>1</v>
      </c>
      <c r="L86" s="135">
        <f>IF(K86&gt;10,0,-10*K86+110)</f>
        <v>100</v>
      </c>
      <c r="M86" s="129">
        <f>SUM(J86,L86)</f>
        <v>234</v>
      </c>
      <c r="N86" s="113">
        <f>INT(1000*(M86/MAX(M85:M89)))</f>
        <v>850</v>
      </c>
      <c r="O86" s="1"/>
      <c r="P86" s="1"/>
    </row>
    <row r="87" spans="2:16" ht="15.75">
      <c r="B87" s="31">
        <f>B86+1</f>
        <v>3</v>
      </c>
      <c r="C87" s="135">
        <v>39</v>
      </c>
      <c r="D87" s="35" t="s">
        <v>129</v>
      </c>
      <c r="E87" s="36"/>
      <c r="F87" s="36" t="s">
        <v>130</v>
      </c>
      <c r="G87" s="32" t="s">
        <v>36</v>
      </c>
      <c r="H87" s="135">
        <v>2.4</v>
      </c>
      <c r="I87" s="153" t="s">
        <v>225</v>
      </c>
      <c r="J87" s="135">
        <f>IF(I87&gt;390,0,IF(I87&gt;360,360-I87+360,I87))</f>
        <v>0</v>
      </c>
      <c r="K87" s="135" t="s">
        <v>224</v>
      </c>
      <c r="L87" s="135">
        <f>IF(K87&gt;10,0,-10*K87+110)</f>
        <v>0</v>
      </c>
      <c r="M87" s="129">
        <f>SUM(J87,L87)</f>
        <v>0</v>
      </c>
      <c r="N87" s="113">
        <f>INT(1000*(M87/MAX(M85:M89)))</f>
        <v>0</v>
      </c>
      <c r="O87" s="1"/>
      <c r="P87" s="1"/>
    </row>
    <row r="88" spans="2:16" ht="15.75">
      <c r="B88" s="31">
        <f>B87+1</f>
        <v>4</v>
      </c>
      <c r="C88" s="135">
        <v>35</v>
      </c>
      <c r="D88" s="35" t="s">
        <v>136</v>
      </c>
      <c r="E88" s="42" t="s">
        <v>251</v>
      </c>
      <c r="F88" s="42" t="s">
        <v>137</v>
      </c>
      <c r="G88" s="32" t="s">
        <v>36</v>
      </c>
      <c r="H88" s="135">
        <v>2.4</v>
      </c>
      <c r="I88" s="153">
        <v>275</v>
      </c>
      <c r="J88" s="135">
        <f>IF(I88&gt;390,0,IF(I88&gt;360,360-I88+360,I88))</f>
        <v>275</v>
      </c>
      <c r="K88" s="135" t="s">
        <v>224</v>
      </c>
      <c r="L88" s="135">
        <f>IF(K88&gt;10,0,-10*K88+110)</f>
        <v>0</v>
      </c>
      <c r="M88" s="129">
        <f>SUM(J88,L88)</f>
        <v>275</v>
      </c>
      <c r="N88" s="113">
        <f>INT(1000*(M88/MAX(M85:M89)))</f>
        <v>1000</v>
      </c>
      <c r="O88" s="1"/>
      <c r="P88" s="1"/>
    </row>
    <row r="89" spans="2:16" ht="16.5" thickBot="1">
      <c r="B89" s="40">
        <f>B88+1</f>
        <v>5</v>
      </c>
      <c r="C89" s="246">
        <v>13</v>
      </c>
      <c r="D89" s="61" t="s">
        <v>248</v>
      </c>
      <c r="E89" s="57"/>
      <c r="F89" s="47" t="s">
        <v>250</v>
      </c>
      <c r="G89" s="57" t="s">
        <v>249</v>
      </c>
      <c r="H89" s="246">
        <v>2.4</v>
      </c>
      <c r="I89" s="248" t="s">
        <v>225</v>
      </c>
      <c r="J89" s="246">
        <f>IF(I89&gt;390,0,IF(I89&gt;360,360-I89+360,I89))</f>
        <v>0</v>
      </c>
      <c r="K89" s="246" t="s">
        <v>224</v>
      </c>
      <c r="L89" s="246">
        <f>IF(K89&gt;10,0,-10*K89+110)</f>
        <v>0</v>
      </c>
      <c r="M89" s="130">
        <f>SUM(J89,L89)</f>
        <v>0</v>
      </c>
      <c r="N89" s="136">
        <f>INT(1000*(M89/MAX(M85:M89)))</f>
        <v>0</v>
      </c>
      <c r="O89" s="1"/>
      <c r="P89" s="1"/>
    </row>
    <row r="90" spans="1:14" ht="12.75">
      <c r="A90" s="39"/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8"/>
      <c r="N90" s="138"/>
    </row>
    <row r="91" spans="2:16" ht="25.5">
      <c r="B91" s="118"/>
      <c r="C91" s="10"/>
      <c r="D91" s="122"/>
      <c r="E91" s="122"/>
      <c r="F91" s="317" t="s">
        <v>85</v>
      </c>
      <c r="G91" s="317"/>
      <c r="H91" s="118"/>
      <c r="I91" s="118"/>
      <c r="J91" s="118"/>
      <c r="K91" s="118"/>
      <c r="L91" s="118"/>
      <c r="M91" s="139"/>
      <c r="N91" s="139"/>
      <c r="O91" s="118"/>
      <c r="P91" s="118"/>
    </row>
    <row r="92" spans="1:16" ht="16.5" customHeight="1" thickBot="1">
      <c r="A92" s="118"/>
      <c r="B92" s="124"/>
      <c r="C92" s="19"/>
      <c r="D92" s="19"/>
      <c r="E92" s="19"/>
      <c r="F92" s="19"/>
      <c r="G92" s="20"/>
      <c r="H92" s="21"/>
      <c r="I92" s="21"/>
      <c r="J92" s="21"/>
      <c r="K92" s="21"/>
      <c r="L92" s="21"/>
      <c r="M92" s="21"/>
      <c r="N92" s="21"/>
      <c r="O92" s="93"/>
      <c r="P92" s="125"/>
    </row>
    <row r="93" spans="2:16" ht="13.5" customHeight="1">
      <c r="B93" s="298" t="s">
        <v>23</v>
      </c>
      <c r="C93" s="286" t="s">
        <v>24</v>
      </c>
      <c r="D93" s="318" t="s">
        <v>25</v>
      </c>
      <c r="E93" s="279" t="s">
        <v>158</v>
      </c>
      <c r="F93" s="281" t="s">
        <v>26</v>
      </c>
      <c r="G93" s="279" t="s">
        <v>27</v>
      </c>
      <c r="H93" s="279" t="s">
        <v>89</v>
      </c>
      <c r="I93" s="286" t="s">
        <v>90</v>
      </c>
      <c r="J93" s="286"/>
      <c r="K93" s="286" t="s">
        <v>91</v>
      </c>
      <c r="L93" s="286"/>
      <c r="M93" s="322" t="s">
        <v>72</v>
      </c>
      <c r="N93" s="320" t="s">
        <v>92</v>
      </c>
      <c r="O93" s="1"/>
      <c r="P93" s="1"/>
    </row>
    <row r="94" spans="2:16" ht="13.5" customHeight="1" thickBot="1">
      <c r="B94" s="299"/>
      <c r="C94" s="287"/>
      <c r="D94" s="319"/>
      <c r="E94" s="280"/>
      <c r="F94" s="282"/>
      <c r="G94" s="280"/>
      <c r="H94" s="280"/>
      <c r="I94" s="150" t="s">
        <v>252</v>
      </c>
      <c r="J94" s="150" t="s">
        <v>253</v>
      </c>
      <c r="K94" s="150" t="s">
        <v>254</v>
      </c>
      <c r="L94" s="150" t="s">
        <v>253</v>
      </c>
      <c r="M94" s="323"/>
      <c r="N94" s="321"/>
      <c r="O94" s="1"/>
      <c r="P94" s="1"/>
    </row>
    <row r="95" spans="2:16" ht="15.75">
      <c r="B95" s="24">
        <f>B94+1</f>
        <v>1</v>
      </c>
      <c r="C95" s="245">
        <v>65</v>
      </c>
      <c r="D95" s="255" t="s">
        <v>59</v>
      </c>
      <c r="E95" s="60"/>
      <c r="F95" s="256" t="s">
        <v>60</v>
      </c>
      <c r="G95" s="245" t="s">
        <v>36</v>
      </c>
      <c r="H95" s="245">
        <v>2.4</v>
      </c>
      <c r="I95" s="245">
        <v>214</v>
      </c>
      <c r="J95" s="245">
        <f>IF(I95&gt;390,0,IF(I95&gt;360,360-I95+360,I95))</f>
        <v>214</v>
      </c>
      <c r="K95" s="245">
        <v>10</v>
      </c>
      <c r="L95" s="245">
        <f>IF(K95&gt;10,0,-10*K95+110)</f>
        <v>10</v>
      </c>
      <c r="M95" s="127">
        <f>SUM(J95,L95)</f>
        <v>224</v>
      </c>
      <c r="N95" s="119">
        <f>INT(1000*(M95/MAX(M95:M99)))</f>
        <v>727</v>
      </c>
      <c r="O95" s="1"/>
      <c r="P95" s="1"/>
    </row>
    <row r="96" spans="2:16" ht="15.75">
      <c r="B96" s="31">
        <f>B95+1</f>
        <v>2</v>
      </c>
      <c r="C96" s="135">
        <v>40</v>
      </c>
      <c r="D96" s="143" t="s">
        <v>35</v>
      </c>
      <c r="E96" s="36"/>
      <c r="F96" s="135" t="s">
        <v>128</v>
      </c>
      <c r="G96" s="135" t="s">
        <v>36</v>
      </c>
      <c r="H96" s="135">
        <v>2.4</v>
      </c>
      <c r="I96" s="135">
        <v>288</v>
      </c>
      <c r="J96" s="135">
        <f>IF(I96&gt;390,0,IF(I96&gt;360,360-I96+360,I96))</f>
        <v>288</v>
      </c>
      <c r="K96" s="135">
        <v>9</v>
      </c>
      <c r="L96" s="135">
        <f>IF(K96&gt;10,0,-10*K96+110)</f>
        <v>20</v>
      </c>
      <c r="M96" s="129">
        <f>SUM(J96,L96)</f>
        <v>308</v>
      </c>
      <c r="N96" s="113">
        <f>INT(1000*(M96/MAX(M95:M99)))</f>
        <v>1000</v>
      </c>
      <c r="O96" s="1"/>
      <c r="P96" s="1"/>
    </row>
    <row r="97" spans="2:16" ht="15.75">
      <c r="B97" s="31">
        <f>B96+1</f>
        <v>3</v>
      </c>
      <c r="C97" s="135">
        <v>35</v>
      </c>
      <c r="D97" s="143" t="s">
        <v>136</v>
      </c>
      <c r="E97" s="42" t="s">
        <v>251</v>
      </c>
      <c r="F97" s="135" t="s">
        <v>137</v>
      </c>
      <c r="G97" s="135" t="s">
        <v>36</v>
      </c>
      <c r="H97" s="135">
        <v>2.4</v>
      </c>
      <c r="I97" s="135">
        <v>226</v>
      </c>
      <c r="J97" s="135">
        <f>IF(I97&gt;390,0,IF(I97&gt;360,360-I97+360,I97))</f>
        <v>226</v>
      </c>
      <c r="K97" s="135" t="s">
        <v>224</v>
      </c>
      <c r="L97" s="135">
        <f>IF(K97&gt;10,0,-10*K97+110)</f>
        <v>0</v>
      </c>
      <c r="M97" s="129">
        <f>SUM(J97,L97)</f>
        <v>226</v>
      </c>
      <c r="N97" s="113">
        <f>INT(1000*(M97/MAX(M95:M99)))</f>
        <v>733</v>
      </c>
      <c r="O97" s="1"/>
      <c r="P97" s="1"/>
    </row>
    <row r="98" spans="2:16" ht="15.75">
      <c r="B98" s="31">
        <f>B97+1</f>
        <v>4</v>
      </c>
      <c r="C98" s="135">
        <v>1</v>
      </c>
      <c r="D98" s="143" t="s">
        <v>46</v>
      </c>
      <c r="E98" s="43">
        <v>81514</v>
      </c>
      <c r="F98" s="135" t="s">
        <v>47</v>
      </c>
      <c r="G98" s="135" t="s">
        <v>45</v>
      </c>
      <c r="H98" s="135">
        <v>2.4</v>
      </c>
      <c r="I98" s="135" t="s">
        <v>225</v>
      </c>
      <c r="J98" s="135">
        <f>IF(I98&gt;390,0,IF(I98&gt;360,360-I98+360,I98))</f>
        <v>0</v>
      </c>
      <c r="K98" s="135" t="s">
        <v>224</v>
      </c>
      <c r="L98" s="135">
        <f>IF(K98&gt;10,0,-10*K98+110)</f>
        <v>0</v>
      </c>
      <c r="M98" s="129">
        <f>SUM(J98,L98)</f>
        <v>0</v>
      </c>
      <c r="N98" s="113">
        <f>INT(1000*(M98/MAX(M95:M99)))</f>
        <v>0</v>
      </c>
      <c r="O98" s="1"/>
      <c r="P98" s="1"/>
    </row>
    <row r="99" spans="2:16" ht="16.5" thickBot="1">
      <c r="B99" s="40">
        <f>B98+1</f>
        <v>5</v>
      </c>
      <c r="C99" s="246">
        <v>15</v>
      </c>
      <c r="D99" s="257" t="s">
        <v>122</v>
      </c>
      <c r="E99" s="57"/>
      <c r="F99" s="246" t="s">
        <v>123</v>
      </c>
      <c r="G99" s="246" t="s">
        <v>39</v>
      </c>
      <c r="H99" s="246">
        <v>2.4</v>
      </c>
      <c r="I99" s="246">
        <v>188</v>
      </c>
      <c r="J99" s="246">
        <f>IF(I99&gt;390,0,IF(I99&gt;360,360-I99+360,I99))</f>
        <v>188</v>
      </c>
      <c r="K99" s="246">
        <v>4</v>
      </c>
      <c r="L99" s="246">
        <f>IF(K99&gt;10,0,-10*K99+110)</f>
        <v>70</v>
      </c>
      <c r="M99" s="130">
        <f>SUM(J99,L99)</f>
        <v>258</v>
      </c>
      <c r="N99" s="115">
        <f>INT(1000*(M99/MAX(M95:M99)))</f>
        <v>837</v>
      </c>
      <c r="O99" s="1"/>
      <c r="P99" s="1"/>
    </row>
    <row r="100" spans="1:15" ht="12.75">
      <c r="A100" s="39"/>
      <c r="O100" s="140"/>
    </row>
    <row r="101" spans="1:16" ht="13.5" customHeight="1">
      <c r="A101" s="1"/>
      <c r="I101" s="70"/>
      <c r="J101" s="71" t="s">
        <v>61</v>
      </c>
      <c r="K101" s="71"/>
      <c r="L101" s="72"/>
      <c r="M101" s="72"/>
      <c r="O101" s="1"/>
      <c r="P101" s="1"/>
    </row>
    <row r="102" spans="1:17" ht="14.25" customHeight="1">
      <c r="A102" s="16" t="s">
        <v>151</v>
      </c>
      <c r="B102" s="16"/>
      <c r="C102" s="16"/>
      <c r="D102" s="16"/>
      <c r="E102" s="16"/>
      <c r="F102" s="16"/>
      <c r="I102" s="6"/>
      <c r="L102" s="39"/>
      <c r="O102" s="1"/>
      <c r="P102" s="1"/>
      <c r="Q102" s="1"/>
    </row>
    <row r="103" spans="1:17" ht="14.25" customHeight="1">
      <c r="A103" s="73"/>
      <c r="B103" s="74"/>
      <c r="C103" s="9"/>
      <c r="D103" s="9"/>
      <c r="E103" s="9"/>
      <c r="F103" s="75"/>
      <c r="I103" s="9" t="s">
        <v>63</v>
      </c>
      <c r="K103" s="152"/>
      <c r="L103" s="152"/>
      <c r="M103" s="39"/>
      <c r="N103" s="39"/>
      <c r="O103" s="1"/>
      <c r="P103" s="1"/>
      <c r="Q103" s="1"/>
    </row>
    <row r="104" spans="1:17" ht="14.25" customHeight="1">
      <c r="A104" s="7" t="s">
        <v>153</v>
      </c>
      <c r="B104" s="7"/>
      <c r="C104" s="7"/>
      <c r="D104" s="7"/>
      <c r="E104" s="7"/>
      <c r="F104" s="7"/>
      <c r="J104" s="6"/>
      <c r="M104" s="39"/>
      <c r="N104" s="39"/>
      <c r="O104" s="1"/>
      <c r="P104" s="1"/>
      <c r="Q104" s="1"/>
    </row>
    <row r="105" spans="1:17" ht="14.25" customHeight="1">
      <c r="A105" s="77"/>
      <c r="B105" s="78"/>
      <c r="C105" s="79"/>
      <c r="D105" s="79"/>
      <c r="E105" s="79"/>
      <c r="F105" s="80"/>
      <c r="I105" s="9" t="s">
        <v>62</v>
      </c>
      <c r="J105" s="9"/>
      <c r="K105" s="9"/>
      <c r="L105" s="9"/>
      <c r="M105" s="9"/>
      <c r="O105" s="1"/>
      <c r="P105" s="1"/>
      <c r="Q105" s="1"/>
    </row>
    <row r="106" spans="1:17" ht="14.25" customHeight="1">
      <c r="A106" s="16" t="s">
        <v>155</v>
      </c>
      <c r="B106" s="16"/>
      <c r="C106" s="16"/>
      <c r="D106" s="16"/>
      <c r="E106" s="16"/>
      <c r="F106" s="16"/>
      <c r="I106" s="75"/>
      <c r="J106" s="6"/>
      <c r="M106" s="39"/>
      <c r="N106" s="39"/>
      <c r="O106" s="1"/>
      <c r="P106" s="1"/>
      <c r="Q106" s="1"/>
    </row>
    <row r="107" spans="1:17" ht="14.25" customHeight="1">
      <c r="A107" s="1"/>
      <c r="C107" s="81"/>
      <c r="D107" s="82"/>
      <c r="E107" s="82"/>
      <c r="F107" s="6"/>
      <c r="G107" s="6"/>
      <c r="H107" s="83"/>
      <c r="I107" s="7" t="s">
        <v>270</v>
      </c>
      <c r="J107" s="7"/>
      <c r="K107" s="7"/>
      <c r="L107" s="7"/>
      <c r="M107" s="7"/>
      <c r="N107" s="39"/>
      <c r="O107" s="1"/>
      <c r="P107" s="1"/>
      <c r="Q107" s="1"/>
    </row>
    <row r="108" ht="12.75">
      <c r="A108" s="1"/>
    </row>
  </sheetData>
  <sheetProtection/>
  <mergeCells count="126">
    <mergeCell ref="H93:H94"/>
    <mergeCell ref="M93:M94"/>
    <mergeCell ref="N93:N94"/>
    <mergeCell ref="M83:M84"/>
    <mergeCell ref="N83:N84"/>
    <mergeCell ref="I93:J93"/>
    <mergeCell ref="K93:L93"/>
    <mergeCell ref="F91:G91"/>
    <mergeCell ref="B93:B94"/>
    <mergeCell ref="C93:C94"/>
    <mergeCell ref="D93:D94"/>
    <mergeCell ref="F93:F94"/>
    <mergeCell ref="G93:G94"/>
    <mergeCell ref="E93:E94"/>
    <mergeCell ref="B83:B84"/>
    <mergeCell ref="C83:C84"/>
    <mergeCell ref="D83:D84"/>
    <mergeCell ref="F83:F84"/>
    <mergeCell ref="G83:G84"/>
    <mergeCell ref="H83:H84"/>
    <mergeCell ref="E83:E84"/>
    <mergeCell ref="N66:N67"/>
    <mergeCell ref="B75:B76"/>
    <mergeCell ref="C75:C76"/>
    <mergeCell ref="D75:D76"/>
    <mergeCell ref="F75:F76"/>
    <mergeCell ref="G75:G76"/>
    <mergeCell ref="H75:H76"/>
    <mergeCell ref="M75:M76"/>
    <mergeCell ref="N75:N76"/>
    <mergeCell ref="E75:E76"/>
    <mergeCell ref="M56:M57"/>
    <mergeCell ref="N56:N57"/>
    <mergeCell ref="F64:G64"/>
    <mergeCell ref="B66:B67"/>
    <mergeCell ref="C66:C67"/>
    <mergeCell ref="D66:D67"/>
    <mergeCell ref="F66:F67"/>
    <mergeCell ref="G66:G67"/>
    <mergeCell ref="H66:H67"/>
    <mergeCell ref="M66:M67"/>
    <mergeCell ref="F48:F49"/>
    <mergeCell ref="G48:G49"/>
    <mergeCell ref="H48:H49"/>
    <mergeCell ref="B56:B57"/>
    <mergeCell ref="C56:C57"/>
    <mergeCell ref="D56:D57"/>
    <mergeCell ref="F56:F57"/>
    <mergeCell ref="G56:G57"/>
    <mergeCell ref="H56:H57"/>
    <mergeCell ref="E56:E57"/>
    <mergeCell ref="B29:B30"/>
    <mergeCell ref="C29:C30"/>
    <mergeCell ref="D29:D30"/>
    <mergeCell ref="B48:B49"/>
    <mergeCell ref="C48:C49"/>
    <mergeCell ref="D48:D49"/>
    <mergeCell ref="B39:B40"/>
    <mergeCell ref="C39:C40"/>
    <mergeCell ref="D39:D40"/>
    <mergeCell ref="F39:F40"/>
    <mergeCell ref="G39:G40"/>
    <mergeCell ref="H39:H40"/>
    <mergeCell ref="I21:J21"/>
    <mergeCell ref="K21:L21"/>
    <mergeCell ref="I29:J29"/>
    <mergeCell ref="K29:L29"/>
    <mergeCell ref="M21:M22"/>
    <mergeCell ref="N21:N22"/>
    <mergeCell ref="G29:G30"/>
    <mergeCell ref="H29:H30"/>
    <mergeCell ref="B21:B22"/>
    <mergeCell ref="C21:C22"/>
    <mergeCell ref="G12:G13"/>
    <mergeCell ref="D21:D22"/>
    <mergeCell ref="F21:F22"/>
    <mergeCell ref="G21:G22"/>
    <mergeCell ref="H12:H13"/>
    <mergeCell ref="H21:H22"/>
    <mergeCell ref="E12:E13"/>
    <mergeCell ref="K48:L48"/>
    <mergeCell ref="I56:J56"/>
    <mergeCell ref="M12:M13"/>
    <mergeCell ref="N12:N13"/>
    <mergeCell ref="K12:L12"/>
    <mergeCell ref="I12:J12"/>
    <mergeCell ref="M39:M40"/>
    <mergeCell ref="N39:N40"/>
    <mergeCell ref="M48:M49"/>
    <mergeCell ref="N48:N49"/>
    <mergeCell ref="I48:J48"/>
    <mergeCell ref="E21:E22"/>
    <mergeCell ref="E29:E30"/>
    <mergeCell ref="E39:E40"/>
    <mergeCell ref="E48:E49"/>
    <mergeCell ref="M29:M30"/>
    <mergeCell ref="N29:N30"/>
    <mergeCell ref="F37:G37"/>
    <mergeCell ref="F29:F30"/>
    <mergeCell ref="E66:E67"/>
    <mergeCell ref="D1:J1"/>
    <mergeCell ref="K1:M1"/>
    <mergeCell ref="D2:J2"/>
    <mergeCell ref="K2:M2"/>
    <mergeCell ref="D3:J3"/>
    <mergeCell ref="D4:J4"/>
    <mergeCell ref="K4:M4"/>
    <mergeCell ref="K5:N5"/>
    <mergeCell ref="D6:J6"/>
    <mergeCell ref="K6:N6"/>
    <mergeCell ref="D7:J7"/>
    <mergeCell ref="B9:N9"/>
    <mergeCell ref="I39:J39"/>
    <mergeCell ref="K39:L39"/>
    <mergeCell ref="F10:G10"/>
    <mergeCell ref="B12:B13"/>
    <mergeCell ref="C12:C13"/>
    <mergeCell ref="D12:D13"/>
    <mergeCell ref="F12:F13"/>
    <mergeCell ref="K56:L56"/>
    <mergeCell ref="I66:J66"/>
    <mergeCell ref="K66:L66"/>
    <mergeCell ref="I75:J75"/>
    <mergeCell ref="K75:L75"/>
    <mergeCell ref="I83:J83"/>
    <mergeCell ref="K83:L83"/>
  </mergeCells>
  <printOptions/>
  <pageMargins left="0.3937007874015748" right="0.1968503937007874" top="0.1968503937007874" bottom="0.1968503937007874" header="0" footer="0"/>
  <pageSetup fitToHeight="2" horizontalDpi="600" verticalDpi="600" orientation="portrait" paperSize="9" scale="76" r:id="rId1"/>
  <rowBreaks count="1" manualBreakCount="1">
    <brk id="63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rgb="FFFFC000"/>
    <pageSetUpPr fitToPage="1"/>
  </sheetPr>
  <dimension ref="A1:Q76"/>
  <sheetViews>
    <sheetView zoomScaleSheetLayoutView="100" zoomScalePageLayoutView="0" workbookViewId="0" topLeftCell="A1">
      <selection activeCell="B9" sqref="B9:N9"/>
    </sheetView>
  </sheetViews>
  <sheetFormatPr defaultColWidth="9.140625" defaultRowHeight="12.75"/>
  <cols>
    <col min="1" max="1" width="4.00390625" style="1" customWidth="1"/>
    <col min="2" max="2" width="4.140625" style="1" customWidth="1"/>
    <col min="3" max="3" width="4.8515625" style="69" customWidth="1"/>
    <col min="4" max="4" width="29.8515625" style="1" customWidth="1"/>
    <col min="5" max="5" width="7.421875" style="1" customWidth="1"/>
    <col min="6" max="6" width="9.28125" style="1" customWidth="1"/>
    <col min="7" max="7" width="10.140625" style="1" customWidth="1"/>
    <col min="8" max="12" width="5.7109375" style="1" customWidth="1"/>
    <col min="13" max="13" width="7.8515625" style="39" customWidth="1"/>
    <col min="14" max="15" width="7.8515625" style="1" customWidth="1"/>
    <col min="16" max="16" width="2.57421875" style="0" customWidth="1"/>
  </cols>
  <sheetData>
    <row r="1" spans="1:16" ht="13.5" customHeight="1">
      <c r="A1" s="10"/>
      <c r="B1" s="88"/>
      <c r="C1" s="88"/>
      <c r="D1" s="295" t="s">
        <v>21</v>
      </c>
      <c r="E1" s="295"/>
      <c r="F1" s="295"/>
      <c r="G1" s="295"/>
      <c r="H1" s="295"/>
      <c r="I1" s="295"/>
      <c r="J1" s="295"/>
      <c r="K1" s="296" t="s">
        <v>150</v>
      </c>
      <c r="L1" s="296"/>
      <c r="M1" s="296"/>
      <c r="N1" s="16"/>
      <c r="O1" s="10"/>
      <c r="P1" s="11"/>
    </row>
    <row r="2" spans="1:16" ht="13.5" customHeight="1">
      <c r="A2" s="10"/>
      <c r="B2" s="89"/>
      <c r="C2" s="89"/>
      <c r="D2" s="285" t="s">
        <v>226</v>
      </c>
      <c r="E2" s="285"/>
      <c r="F2" s="285"/>
      <c r="G2" s="285"/>
      <c r="H2" s="285"/>
      <c r="I2" s="285"/>
      <c r="J2" s="285"/>
      <c r="K2" s="296" t="s">
        <v>97</v>
      </c>
      <c r="L2" s="296"/>
      <c r="M2" s="296"/>
      <c r="N2" s="16"/>
      <c r="O2" s="10"/>
      <c r="P2" s="13"/>
    </row>
    <row r="3" spans="1:16" ht="13.5" customHeight="1">
      <c r="A3" s="10"/>
      <c r="B3" s="90"/>
      <c r="C3" s="90"/>
      <c r="D3" s="297" t="s">
        <v>107</v>
      </c>
      <c r="E3" s="297"/>
      <c r="F3" s="297"/>
      <c r="G3" s="297"/>
      <c r="H3" s="297"/>
      <c r="I3" s="297"/>
      <c r="J3" s="297"/>
      <c r="K3" s="90"/>
      <c r="L3" s="10"/>
      <c r="M3" s="10"/>
      <c r="N3" s="10"/>
      <c r="O3" s="10"/>
      <c r="P3" s="14"/>
    </row>
    <row r="4" spans="1:16" ht="13.5" customHeight="1">
      <c r="A4" s="10"/>
      <c r="B4" s="16"/>
      <c r="C4" s="16"/>
      <c r="D4" s="283" t="s">
        <v>66</v>
      </c>
      <c r="E4" s="283"/>
      <c r="F4" s="283"/>
      <c r="G4" s="283"/>
      <c r="H4" s="283"/>
      <c r="I4" s="283"/>
      <c r="J4" s="283"/>
      <c r="K4" s="302" t="s">
        <v>67</v>
      </c>
      <c r="L4" s="302"/>
      <c r="M4" s="302"/>
      <c r="N4" s="10"/>
      <c r="O4" s="10"/>
      <c r="P4" s="15"/>
    </row>
    <row r="5" spans="1:16" ht="13.5" customHeight="1">
      <c r="A5" s="10"/>
      <c r="B5" s="75"/>
      <c r="C5" s="75"/>
      <c r="D5" s="75"/>
      <c r="E5" s="75"/>
      <c r="F5" s="75"/>
      <c r="G5" s="75"/>
      <c r="H5" s="75"/>
      <c r="I5" s="75"/>
      <c r="J5" s="75"/>
      <c r="K5" s="296" t="s">
        <v>273</v>
      </c>
      <c r="L5" s="296"/>
      <c r="M5" s="296"/>
      <c r="N5" s="296"/>
      <c r="O5" s="16"/>
      <c r="P5" s="15"/>
    </row>
    <row r="6" spans="1:16" ht="13.5" customHeight="1">
      <c r="A6" s="10"/>
      <c r="B6" s="91"/>
      <c r="C6" s="91"/>
      <c r="D6" s="295" t="s">
        <v>68</v>
      </c>
      <c r="E6" s="295"/>
      <c r="F6" s="295"/>
      <c r="G6" s="295"/>
      <c r="H6" s="295"/>
      <c r="I6" s="295"/>
      <c r="J6" s="295"/>
      <c r="K6" s="296" t="s">
        <v>271</v>
      </c>
      <c r="L6" s="296"/>
      <c r="M6" s="296"/>
      <c r="N6" s="296"/>
      <c r="O6" s="10"/>
      <c r="P6" s="15"/>
    </row>
    <row r="7" spans="1:16" ht="15.75" customHeight="1">
      <c r="A7" s="10"/>
      <c r="B7" s="92"/>
      <c r="C7" s="92"/>
      <c r="D7" s="300" t="s">
        <v>69</v>
      </c>
      <c r="E7" s="300"/>
      <c r="F7" s="300"/>
      <c r="G7" s="300"/>
      <c r="H7" s="300"/>
      <c r="I7" s="300"/>
      <c r="J7" s="300"/>
      <c r="K7" s="92"/>
      <c r="L7" s="92"/>
      <c r="M7" s="10"/>
      <c r="N7" s="10"/>
      <c r="O7" s="92"/>
      <c r="P7" s="14"/>
    </row>
    <row r="8" spans="1:16" ht="13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16" ht="22.5" customHeight="1">
      <c r="A9" s="10"/>
      <c r="B9" s="301" t="s">
        <v>98</v>
      </c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10"/>
      <c r="P9" s="10"/>
    </row>
    <row r="10" spans="1:15" ht="13.5" customHeight="1" thickBot="1">
      <c r="A10" s="10"/>
      <c r="B10" s="10"/>
      <c r="C10" s="17"/>
      <c r="D10" s="18"/>
      <c r="E10" s="19"/>
      <c r="F10" s="19"/>
      <c r="G10" s="19"/>
      <c r="H10" s="20"/>
      <c r="I10" s="21"/>
      <c r="J10" s="21"/>
      <c r="K10" s="21"/>
      <c r="L10" s="21"/>
      <c r="M10" s="93"/>
      <c r="N10" s="10"/>
      <c r="O10" s="10"/>
    </row>
    <row r="11" spans="2:15" ht="13.5" customHeight="1">
      <c r="B11" s="298" t="s">
        <v>23</v>
      </c>
      <c r="C11" s="286" t="s">
        <v>24</v>
      </c>
      <c r="D11" s="277" t="s">
        <v>25</v>
      </c>
      <c r="E11" s="279" t="s">
        <v>158</v>
      </c>
      <c r="F11" s="281" t="s">
        <v>26</v>
      </c>
      <c r="G11" s="279" t="s">
        <v>27</v>
      </c>
      <c r="H11" s="277" t="s">
        <v>70</v>
      </c>
      <c r="I11" s="277"/>
      <c r="J11" s="270"/>
      <c r="K11" s="288" t="s">
        <v>71</v>
      </c>
      <c r="L11" s="272"/>
      <c r="M11" s="289" t="s">
        <v>72</v>
      </c>
      <c r="N11" s="291" t="s">
        <v>73</v>
      </c>
      <c r="O11" s="293" t="s">
        <v>74</v>
      </c>
    </row>
    <row r="12" spans="2:15" ht="13.5" thickBot="1">
      <c r="B12" s="299"/>
      <c r="C12" s="287"/>
      <c r="D12" s="278"/>
      <c r="E12" s="280"/>
      <c r="F12" s="282"/>
      <c r="G12" s="280"/>
      <c r="H12" s="22">
        <v>1</v>
      </c>
      <c r="I12" s="22">
        <v>2</v>
      </c>
      <c r="J12" s="23">
        <v>3</v>
      </c>
      <c r="K12" s="94">
        <v>1</v>
      </c>
      <c r="L12" s="95">
        <v>2</v>
      </c>
      <c r="M12" s="290"/>
      <c r="N12" s="292"/>
      <c r="O12" s="294"/>
    </row>
    <row r="13" spans="1:15" s="189" customFormat="1" ht="15.75">
      <c r="A13" s="180"/>
      <c r="B13" s="181">
        <f aca="true" t="shared" si="0" ref="B13:B64">B12+1</f>
        <v>1</v>
      </c>
      <c r="C13" s="172">
        <v>42</v>
      </c>
      <c r="D13" s="196" t="s">
        <v>157</v>
      </c>
      <c r="E13" s="193"/>
      <c r="F13" s="193" t="s">
        <v>216</v>
      </c>
      <c r="G13" s="209" t="s">
        <v>36</v>
      </c>
      <c r="H13" s="199">
        <v>180</v>
      </c>
      <c r="I13" s="199">
        <v>180</v>
      </c>
      <c r="J13" s="200">
        <v>180</v>
      </c>
      <c r="K13" s="201">
        <v>266</v>
      </c>
      <c r="L13" s="187"/>
      <c r="M13" s="119">
        <f aca="true" t="shared" si="1" ref="M13:M64">SUM(H13:J13)</f>
        <v>540</v>
      </c>
      <c r="N13" s="119">
        <f>RANK(M13,M$13:M$64)</f>
        <v>1</v>
      </c>
      <c r="O13" s="188">
        <f>INT(((M13/$M$13)+((LOG(50)-LOG(N13))/10))*100)</f>
        <v>116</v>
      </c>
    </row>
    <row r="14" spans="1:15" s="189" customFormat="1" ht="15.75">
      <c r="A14" s="180"/>
      <c r="B14" s="190">
        <f t="shared" si="0"/>
        <v>2</v>
      </c>
      <c r="C14" s="172">
        <v>16</v>
      </c>
      <c r="D14" s="223" t="s">
        <v>41</v>
      </c>
      <c r="E14" s="238"/>
      <c r="F14" s="238" t="s">
        <v>42</v>
      </c>
      <c r="G14" s="192" t="s">
        <v>36</v>
      </c>
      <c r="H14" s="199">
        <v>180</v>
      </c>
      <c r="I14" s="199">
        <v>180</v>
      </c>
      <c r="J14" s="200">
        <v>180</v>
      </c>
      <c r="K14" s="201">
        <v>214</v>
      </c>
      <c r="L14" s="194"/>
      <c r="M14" s="99">
        <f t="shared" si="1"/>
        <v>540</v>
      </c>
      <c r="N14" s="99">
        <v>2</v>
      </c>
      <c r="O14" s="195">
        <f aca="true" t="shared" si="2" ref="O14:O62">INT(((M14/$M$13)+((LOG(50)-LOG(N14))/10))*100)</f>
        <v>113</v>
      </c>
    </row>
    <row r="15" spans="1:15" s="189" customFormat="1" ht="15.75">
      <c r="A15" s="180"/>
      <c r="B15" s="190">
        <f t="shared" si="0"/>
        <v>3</v>
      </c>
      <c r="C15" s="172">
        <v>31</v>
      </c>
      <c r="D15" s="223" t="s">
        <v>202</v>
      </c>
      <c r="E15" s="238"/>
      <c r="F15" s="238" t="s">
        <v>217</v>
      </c>
      <c r="G15" s="209" t="s">
        <v>36</v>
      </c>
      <c r="H15" s="199">
        <v>180</v>
      </c>
      <c r="I15" s="199">
        <v>180</v>
      </c>
      <c r="J15" s="200">
        <v>173</v>
      </c>
      <c r="K15" s="211"/>
      <c r="L15" s="198"/>
      <c r="M15" s="99">
        <f t="shared" si="1"/>
        <v>533</v>
      </c>
      <c r="N15" s="99">
        <f aca="true" t="shared" si="3" ref="N15:N46">RANK(M15,M$13:M$64)</f>
        <v>3</v>
      </c>
      <c r="O15" s="195">
        <f t="shared" si="2"/>
        <v>110</v>
      </c>
    </row>
    <row r="16" spans="2:15" ht="15.75">
      <c r="B16" s="96">
        <f t="shared" si="0"/>
        <v>4</v>
      </c>
      <c r="C16" s="153">
        <v>82</v>
      </c>
      <c r="D16" s="50" t="s">
        <v>198</v>
      </c>
      <c r="E16" s="36"/>
      <c r="F16" s="36" t="s">
        <v>214</v>
      </c>
      <c r="G16" s="43" t="s">
        <v>165</v>
      </c>
      <c r="H16" s="202">
        <v>172</v>
      </c>
      <c r="I16" s="202">
        <v>157</v>
      </c>
      <c r="J16" s="203">
        <v>180</v>
      </c>
      <c r="K16" s="31"/>
      <c r="L16" s="98"/>
      <c r="M16" s="45">
        <f t="shared" si="1"/>
        <v>509</v>
      </c>
      <c r="N16" s="99">
        <f t="shared" si="3"/>
        <v>4</v>
      </c>
      <c r="O16" s="112">
        <f t="shared" si="2"/>
        <v>105</v>
      </c>
    </row>
    <row r="17" spans="2:15" ht="15.75">
      <c r="B17" s="96">
        <f t="shared" si="0"/>
        <v>5</v>
      </c>
      <c r="C17" s="153">
        <v>73</v>
      </c>
      <c r="D17" s="50" t="s">
        <v>194</v>
      </c>
      <c r="E17" s="36" t="s">
        <v>255</v>
      </c>
      <c r="F17" s="36" t="s">
        <v>211</v>
      </c>
      <c r="G17" s="43" t="s">
        <v>222</v>
      </c>
      <c r="H17" s="202">
        <v>180</v>
      </c>
      <c r="I17" s="202">
        <v>162</v>
      </c>
      <c r="J17" s="203">
        <v>161</v>
      </c>
      <c r="K17" s="100"/>
      <c r="L17" s="38"/>
      <c r="M17" s="45">
        <f t="shared" si="1"/>
        <v>503</v>
      </c>
      <c r="N17" s="99">
        <f t="shared" si="3"/>
        <v>5</v>
      </c>
      <c r="O17" s="112">
        <f t="shared" si="2"/>
        <v>103</v>
      </c>
    </row>
    <row r="18" spans="2:15" ht="15.75">
      <c r="B18" s="96">
        <f t="shared" si="0"/>
        <v>6</v>
      </c>
      <c r="C18" s="153">
        <v>21</v>
      </c>
      <c r="D18" s="50" t="s">
        <v>174</v>
      </c>
      <c r="E18" s="36"/>
      <c r="F18" s="36" t="s">
        <v>175</v>
      </c>
      <c r="G18" s="43" t="s">
        <v>165</v>
      </c>
      <c r="H18" s="202">
        <v>180</v>
      </c>
      <c r="I18" s="202">
        <v>93</v>
      </c>
      <c r="J18" s="203">
        <v>180</v>
      </c>
      <c r="K18" s="101"/>
      <c r="L18" s="102"/>
      <c r="M18" s="45">
        <f t="shared" si="1"/>
        <v>453</v>
      </c>
      <c r="N18" s="99">
        <f t="shared" si="3"/>
        <v>6</v>
      </c>
      <c r="O18" s="112">
        <f t="shared" si="2"/>
        <v>93</v>
      </c>
    </row>
    <row r="19" spans="2:15" ht="15.75">
      <c r="B19" s="96">
        <f t="shared" si="0"/>
        <v>7</v>
      </c>
      <c r="C19" s="153">
        <v>45</v>
      </c>
      <c r="D19" s="35" t="s">
        <v>53</v>
      </c>
      <c r="E19" s="42"/>
      <c r="F19" s="42" t="s">
        <v>54</v>
      </c>
      <c r="G19" s="32" t="s">
        <v>36</v>
      </c>
      <c r="H19" s="202">
        <v>83</v>
      </c>
      <c r="I19" s="202">
        <v>180</v>
      </c>
      <c r="J19" s="203">
        <v>180</v>
      </c>
      <c r="K19" s="100"/>
      <c r="L19" s="38"/>
      <c r="M19" s="45">
        <f t="shared" si="1"/>
        <v>443</v>
      </c>
      <c r="N19" s="99">
        <f t="shared" si="3"/>
        <v>7</v>
      </c>
      <c r="O19" s="112">
        <f t="shared" si="2"/>
        <v>90</v>
      </c>
    </row>
    <row r="20" spans="2:15" ht="15.75">
      <c r="B20" s="96">
        <f t="shared" si="0"/>
        <v>8</v>
      </c>
      <c r="C20" s="153">
        <v>64</v>
      </c>
      <c r="D20" s="141" t="s">
        <v>183</v>
      </c>
      <c r="E20" s="36"/>
      <c r="F20" s="36" t="s">
        <v>184</v>
      </c>
      <c r="G20" s="43" t="s">
        <v>165</v>
      </c>
      <c r="H20" s="202">
        <v>180</v>
      </c>
      <c r="I20" s="202">
        <v>140</v>
      </c>
      <c r="J20" s="203">
        <v>116</v>
      </c>
      <c r="K20" s="100"/>
      <c r="L20" s="38"/>
      <c r="M20" s="45">
        <f t="shared" si="1"/>
        <v>436</v>
      </c>
      <c r="N20" s="99">
        <f t="shared" si="3"/>
        <v>8</v>
      </c>
      <c r="O20" s="112">
        <f t="shared" si="2"/>
        <v>88</v>
      </c>
    </row>
    <row r="21" spans="2:15" ht="15.75">
      <c r="B21" s="96">
        <f t="shared" si="0"/>
        <v>9</v>
      </c>
      <c r="C21" s="153">
        <v>38</v>
      </c>
      <c r="D21" s="114" t="s">
        <v>131</v>
      </c>
      <c r="E21" s="42"/>
      <c r="F21" s="42" t="s">
        <v>132</v>
      </c>
      <c r="G21" s="32" t="s">
        <v>36</v>
      </c>
      <c r="H21" s="202">
        <v>180</v>
      </c>
      <c r="I21" s="202">
        <v>96</v>
      </c>
      <c r="J21" s="203">
        <v>154</v>
      </c>
      <c r="K21" s="100"/>
      <c r="L21" s="38"/>
      <c r="M21" s="45">
        <f t="shared" si="1"/>
        <v>430</v>
      </c>
      <c r="N21" s="99">
        <f t="shared" si="3"/>
        <v>9</v>
      </c>
      <c r="O21" s="112">
        <f t="shared" si="2"/>
        <v>87</v>
      </c>
    </row>
    <row r="22" spans="2:15" ht="15.75">
      <c r="B22" s="96">
        <f t="shared" si="0"/>
        <v>10</v>
      </c>
      <c r="C22" s="153">
        <v>30</v>
      </c>
      <c r="D22" s="35" t="s">
        <v>160</v>
      </c>
      <c r="E22" s="42"/>
      <c r="F22" s="42" t="s">
        <v>161</v>
      </c>
      <c r="G22" s="32" t="s">
        <v>36</v>
      </c>
      <c r="H22" s="202">
        <v>160</v>
      </c>
      <c r="I22" s="202">
        <v>165</v>
      </c>
      <c r="J22" s="203">
        <v>99</v>
      </c>
      <c r="K22" s="100"/>
      <c r="L22" s="38"/>
      <c r="M22" s="45">
        <f t="shared" si="1"/>
        <v>424</v>
      </c>
      <c r="N22" s="99">
        <f t="shared" si="3"/>
        <v>10</v>
      </c>
      <c r="O22" s="112">
        <f t="shared" si="2"/>
        <v>85</v>
      </c>
    </row>
    <row r="23" spans="2:15" ht="15.75">
      <c r="B23" s="96">
        <f t="shared" si="0"/>
        <v>11</v>
      </c>
      <c r="C23" s="153">
        <v>29</v>
      </c>
      <c r="D23" s="50" t="s">
        <v>207</v>
      </c>
      <c r="E23" s="36"/>
      <c r="F23" s="36" t="s">
        <v>162</v>
      </c>
      <c r="G23" s="32" t="s">
        <v>36</v>
      </c>
      <c r="H23" s="202">
        <v>61</v>
      </c>
      <c r="I23" s="202">
        <v>180</v>
      </c>
      <c r="J23" s="203">
        <v>180</v>
      </c>
      <c r="K23" s="100"/>
      <c r="L23" s="38"/>
      <c r="M23" s="45">
        <f t="shared" si="1"/>
        <v>421</v>
      </c>
      <c r="N23" s="99">
        <f t="shared" si="3"/>
        <v>11</v>
      </c>
      <c r="O23" s="112">
        <f t="shared" si="2"/>
        <v>84</v>
      </c>
    </row>
    <row r="24" spans="2:15" ht="15.75">
      <c r="B24" s="96">
        <f t="shared" si="0"/>
        <v>12</v>
      </c>
      <c r="C24" s="153">
        <v>10</v>
      </c>
      <c r="D24" s="121" t="s">
        <v>111</v>
      </c>
      <c r="E24" s="106"/>
      <c r="F24" s="106" t="s">
        <v>112</v>
      </c>
      <c r="G24" s="43" t="s">
        <v>36</v>
      </c>
      <c r="H24" s="202">
        <v>180</v>
      </c>
      <c r="I24" s="202">
        <v>180</v>
      </c>
      <c r="J24" s="203">
        <v>57</v>
      </c>
      <c r="K24" s="100"/>
      <c r="L24" s="38"/>
      <c r="M24" s="45">
        <f t="shared" si="1"/>
        <v>417</v>
      </c>
      <c r="N24" s="99">
        <f t="shared" si="3"/>
        <v>12</v>
      </c>
      <c r="O24" s="112">
        <f t="shared" si="2"/>
        <v>83</v>
      </c>
    </row>
    <row r="25" spans="2:15" ht="15.75">
      <c r="B25" s="96">
        <f t="shared" si="0"/>
        <v>13</v>
      </c>
      <c r="C25" s="153">
        <v>72</v>
      </c>
      <c r="D25" s="35" t="s">
        <v>197</v>
      </c>
      <c r="E25" s="42" t="s">
        <v>256</v>
      </c>
      <c r="F25" s="42" t="s">
        <v>257</v>
      </c>
      <c r="G25" s="43" t="s">
        <v>222</v>
      </c>
      <c r="H25" s="202">
        <v>56</v>
      </c>
      <c r="I25" s="202">
        <v>180</v>
      </c>
      <c r="J25" s="203">
        <v>180</v>
      </c>
      <c r="K25" s="100"/>
      <c r="L25" s="38"/>
      <c r="M25" s="45">
        <f t="shared" si="1"/>
        <v>416</v>
      </c>
      <c r="N25" s="99">
        <f t="shared" si="3"/>
        <v>13</v>
      </c>
      <c r="O25" s="112">
        <f t="shared" si="2"/>
        <v>82</v>
      </c>
    </row>
    <row r="26" spans="2:15" ht="15.75">
      <c r="B26" s="96">
        <f t="shared" si="0"/>
        <v>14</v>
      </c>
      <c r="C26" s="153">
        <v>68</v>
      </c>
      <c r="D26" s="53" t="s">
        <v>189</v>
      </c>
      <c r="E26" s="36"/>
      <c r="F26" s="36" t="s">
        <v>190</v>
      </c>
      <c r="G26" s="43" t="s">
        <v>165</v>
      </c>
      <c r="H26" s="202">
        <v>180</v>
      </c>
      <c r="I26" s="202">
        <v>133</v>
      </c>
      <c r="J26" s="203">
        <v>79</v>
      </c>
      <c r="K26" s="100"/>
      <c r="L26" s="38"/>
      <c r="M26" s="45">
        <f t="shared" si="1"/>
        <v>392</v>
      </c>
      <c r="N26" s="99">
        <f t="shared" si="3"/>
        <v>14</v>
      </c>
      <c r="O26" s="112">
        <f t="shared" si="2"/>
        <v>78</v>
      </c>
    </row>
    <row r="27" spans="2:15" ht="15.75">
      <c r="B27" s="96">
        <f t="shared" si="0"/>
        <v>15</v>
      </c>
      <c r="C27" s="153">
        <v>1</v>
      </c>
      <c r="D27" s="35" t="s">
        <v>46</v>
      </c>
      <c r="E27" s="42" t="s">
        <v>258</v>
      </c>
      <c r="F27" s="42" t="s">
        <v>47</v>
      </c>
      <c r="G27" s="43" t="s">
        <v>45</v>
      </c>
      <c r="H27" s="202">
        <v>0</v>
      </c>
      <c r="I27" s="202">
        <v>180</v>
      </c>
      <c r="J27" s="203">
        <v>180</v>
      </c>
      <c r="K27" s="100"/>
      <c r="L27" s="38"/>
      <c r="M27" s="45">
        <f t="shared" si="1"/>
        <v>360</v>
      </c>
      <c r="N27" s="99">
        <f t="shared" si="3"/>
        <v>15</v>
      </c>
      <c r="O27" s="112">
        <f t="shared" si="2"/>
        <v>71</v>
      </c>
    </row>
    <row r="28" spans="2:15" ht="15.75">
      <c r="B28" s="96">
        <f t="shared" si="0"/>
        <v>16</v>
      </c>
      <c r="C28" s="153">
        <v>34</v>
      </c>
      <c r="D28" s="35" t="s">
        <v>138</v>
      </c>
      <c r="E28" s="42" t="s">
        <v>230</v>
      </c>
      <c r="F28" s="42" t="s">
        <v>159</v>
      </c>
      <c r="G28" s="32" t="s">
        <v>36</v>
      </c>
      <c r="H28" s="202">
        <v>180</v>
      </c>
      <c r="I28" s="202">
        <v>180</v>
      </c>
      <c r="J28" s="203">
        <v>0</v>
      </c>
      <c r="K28" s="100"/>
      <c r="L28" s="38"/>
      <c r="M28" s="45">
        <f t="shared" si="1"/>
        <v>360</v>
      </c>
      <c r="N28" s="99">
        <f t="shared" si="3"/>
        <v>15</v>
      </c>
      <c r="O28" s="112">
        <f t="shared" si="2"/>
        <v>71</v>
      </c>
    </row>
    <row r="29" spans="2:15" ht="15.75">
      <c r="B29" s="96">
        <f t="shared" si="0"/>
        <v>17</v>
      </c>
      <c r="C29" s="153">
        <v>67</v>
      </c>
      <c r="D29" s="50" t="s">
        <v>191</v>
      </c>
      <c r="E29" s="36"/>
      <c r="F29" s="36" t="s">
        <v>192</v>
      </c>
      <c r="G29" s="43" t="s">
        <v>165</v>
      </c>
      <c r="H29" s="202">
        <v>152</v>
      </c>
      <c r="I29" s="202">
        <v>107</v>
      </c>
      <c r="J29" s="203">
        <v>98</v>
      </c>
      <c r="K29" s="100"/>
      <c r="L29" s="38"/>
      <c r="M29" s="45">
        <f t="shared" si="1"/>
        <v>357</v>
      </c>
      <c r="N29" s="99">
        <f t="shared" si="3"/>
        <v>17</v>
      </c>
      <c r="O29" s="112">
        <f t="shared" si="2"/>
        <v>70</v>
      </c>
    </row>
    <row r="30" spans="2:15" ht="15.75">
      <c r="B30" s="96">
        <f t="shared" si="0"/>
        <v>18</v>
      </c>
      <c r="C30" s="153">
        <v>44</v>
      </c>
      <c r="D30" s="35" t="s">
        <v>55</v>
      </c>
      <c r="E30" s="42"/>
      <c r="F30" s="42" t="s">
        <v>56</v>
      </c>
      <c r="G30" s="32" t="s">
        <v>36</v>
      </c>
      <c r="H30" s="202">
        <v>180</v>
      </c>
      <c r="I30" s="202">
        <v>57</v>
      </c>
      <c r="J30" s="203">
        <v>119</v>
      </c>
      <c r="K30" s="100"/>
      <c r="L30" s="38"/>
      <c r="M30" s="45">
        <f t="shared" si="1"/>
        <v>356</v>
      </c>
      <c r="N30" s="99">
        <f t="shared" si="3"/>
        <v>18</v>
      </c>
      <c r="O30" s="112">
        <f t="shared" si="2"/>
        <v>70</v>
      </c>
    </row>
    <row r="31" spans="2:15" ht="15.75">
      <c r="B31" s="96">
        <f t="shared" si="0"/>
        <v>19</v>
      </c>
      <c r="C31" s="153">
        <v>74</v>
      </c>
      <c r="D31" s="35" t="s">
        <v>208</v>
      </c>
      <c r="E31" s="42" t="s">
        <v>259</v>
      </c>
      <c r="F31" s="42" t="s">
        <v>220</v>
      </c>
      <c r="G31" s="43" t="s">
        <v>222</v>
      </c>
      <c r="H31" s="202">
        <v>69</v>
      </c>
      <c r="I31" s="202">
        <v>111</v>
      </c>
      <c r="J31" s="203">
        <v>173</v>
      </c>
      <c r="K31" s="100"/>
      <c r="L31" s="38"/>
      <c r="M31" s="45">
        <f t="shared" si="1"/>
        <v>353</v>
      </c>
      <c r="N31" s="99">
        <f t="shared" si="3"/>
        <v>19</v>
      </c>
      <c r="O31" s="112">
        <f t="shared" si="2"/>
        <v>69</v>
      </c>
    </row>
    <row r="32" spans="2:15" ht="15.75">
      <c r="B32" s="96">
        <f t="shared" si="0"/>
        <v>20</v>
      </c>
      <c r="C32" s="153">
        <v>84</v>
      </c>
      <c r="D32" s="50" t="s">
        <v>195</v>
      </c>
      <c r="E32" s="36"/>
      <c r="F32" s="36" t="s">
        <v>212</v>
      </c>
      <c r="G32" s="43" t="s">
        <v>165</v>
      </c>
      <c r="H32" s="202">
        <v>180</v>
      </c>
      <c r="I32" s="202">
        <v>0</v>
      </c>
      <c r="J32" s="203">
        <v>165</v>
      </c>
      <c r="K32" s="100"/>
      <c r="L32" s="38"/>
      <c r="M32" s="45">
        <f t="shared" si="1"/>
        <v>345</v>
      </c>
      <c r="N32" s="99">
        <f t="shared" si="3"/>
        <v>20</v>
      </c>
      <c r="O32" s="112">
        <f t="shared" si="2"/>
        <v>67</v>
      </c>
    </row>
    <row r="33" spans="2:15" ht="15.75">
      <c r="B33" s="96">
        <f t="shared" si="0"/>
        <v>21</v>
      </c>
      <c r="C33" s="153">
        <v>36</v>
      </c>
      <c r="D33" s="35" t="s">
        <v>135</v>
      </c>
      <c r="E33" s="42" t="s">
        <v>223</v>
      </c>
      <c r="F33" s="42" t="s">
        <v>40</v>
      </c>
      <c r="G33" s="32" t="s">
        <v>36</v>
      </c>
      <c r="H33" s="202">
        <v>180</v>
      </c>
      <c r="I33" s="202">
        <v>92</v>
      </c>
      <c r="J33" s="203">
        <v>72</v>
      </c>
      <c r="K33" s="100"/>
      <c r="L33" s="38"/>
      <c r="M33" s="45">
        <f t="shared" si="1"/>
        <v>344</v>
      </c>
      <c r="N33" s="99">
        <f t="shared" si="3"/>
        <v>21</v>
      </c>
      <c r="O33" s="112">
        <f t="shared" si="2"/>
        <v>67</v>
      </c>
    </row>
    <row r="34" spans="2:15" ht="15.75">
      <c r="B34" s="96">
        <f t="shared" si="0"/>
        <v>22</v>
      </c>
      <c r="C34" s="153">
        <v>41</v>
      </c>
      <c r="D34" s="35" t="s">
        <v>64</v>
      </c>
      <c r="E34" s="42"/>
      <c r="F34" s="42" t="s">
        <v>147</v>
      </c>
      <c r="G34" s="32" t="s">
        <v>36</v>
      </c>
      <c r="H34" s="202">
        <v>80</v>
      </c>
      <c r="I34" s="202">
        <v>80</v>
      </c>
      <c r="J34" s="203">
        <v>180</v>
      </c>
      <c r="K34" s="100"/>
      <c r="L34" s="38"/>
      <c r="M34" s="45">
        <f t="shared" si="1"/>
        <v>340</v>
      </c>
      <c r="N34" s="99">
        <f t="shared" si="3"/>
        <v>22</v>
      </c>
      <c r="O34" s="112">
        <f t="shared" si="2"/>
        <v>66</v>
      </c>
    </row>
    <row r="35" spans="2:15" ht="15.75">
      <c r="B35" s="96">
        <f t="shared" si="0"/>
        <v>23</v>
      </c>
      <c r="C35" s="153">
        <v>23</v>
      </c>
      <c r="D35" s="50" t="s">
        <v>170</v>
      </c>
      <c r="E35" s="36"/>
      <c r="F35" s="36" t="s">
        <v>171</v>
      </c>
      <c r="G35" s="43" t="s">
        <v>165</v>
      </c>
      <c r="H35" s="202">
        <v>90</v>
      </c>
      <c r="I35" s="202">
        <v>160</v>
      </c>
      <c r="J35" s="203">
        <v>90</v>
      </c>
      <c r="K35" s="100"/>
      <c r="L35" s="38"/>
      <c r="M35" s="45">
        <f t="shared" si="1"/>
        <v>340</v>
      </c>
      <c r="N35" s="99">
        <f t="shared" si="3"/>
        <v>22</v>
      </c>
      <c r="O35" s="112">
        <f t="shared" si="2"/>
        <v>66</v>
      </c>
    </row>
    <row r="36" spans="2:15" ht="15.75">
      <c r="B36" s="96">
        <f t="shared" si="0"/>
        <v>24</v>
      </c>
      <c r="C36" s="153">
        <v>12</v>
      </c>
      <c r="D36" s="50" t="s">
        <v>126</v>
      </c>
      <c r="E36" s="36"/>
      <c r="F36" s="36" t="s">
        <v>127</v>
      </c>
      <c r="G36" s="32" t="s">
        <v>39</v>
      </c>
      <c r="H36" s="202">
        <v>180</v>
      </c>
      <c r="I36" s="202">
        <v>0</v>
      </c>
      <c r="J36" s="203">
        <v>134</v>
      </c>
      <c r="K36" s="100"/>
      <c r="L36" s="38"/>
      <c r="M36" s="45">
        <f t="shared" si="1"/>
        <v>314</v>
      </c>
      <c r="N36" s="99">
        <f t="shared" si="3"/>
        <v>24</v>
      </c>
      <c r="O36" s="112">
        <f t="shared" si="2"/>
        <v>61</v>
      </c>
    </row>
    <row r="37" spans="2:15" ht="15.75">
      <c r="B37" s="96">
        <f t="shared" si="0"/>
        <v>25</v>
      </c>
      <c r="C37" s="153">
        <v>27</v>
      </c>
      <c r="D37" s="35" t="s">
        <v>166</v>
      </c>
      <c r="E37" s="42"/>
      <c r="F37" s="42" t="s">
        <v>167</v>
      </c>
      <c r="G37" s="43" t="s">
        <v>165</v>
      </c>
      <c r="H37" s="202">
        <v>0</v>
      </c>
      <c r="I37" s="202">
        <v>130</v>
      </c>
      <c r="J37" s="203">
        <v>180</v>
      </c>
      <c r="K37" s="100"/>
      <c r="L37" s="38"/>
      <c r="M37" s="45">
        <f t="shared" si="1"/>
        <v>310</v>
      </c>
      <c r="N37" s="99">
        <f t="shared" si="3"/>
        <v>25</v>
      </c>
      <c r="O37" s="112">
        <f t="shared" si="2"/>
        <v>60</v>
      </c>
    </row>
    <row r="38" spans="2:15" ht="15.75">
      <c r="B38" s="96">
        <f t="shared" si="0"/>
        <v>26</v>
      </c>
      <c r="C38" s="153">
        <v>75</v>
      </c>
      <c r="D38" s="143" t="s">
        <v>43</v>
      </c>
      <c r="E38" s="36"/>
      <c r="F38" s="36" t="s">
        <v>44</v>
      </c>
      <c r="G38" s="135" t="s">
        <v>36</v>
      </c>
      <c r="H38" s="202">
        <v>180</v>
      </c>
      <c r="I38" s="202">
        <v>125</v>
      </c>
      <c r="J38" s="203">
        <v>0</v>
      </c>
      <c r="K38" s="101"/>
      <c r="L38" s="102"/>
      <c r="M38" s="45">
        <f t="shared" si="1"/>
        <v>305</v>
      </c>
      <c r="N38" s="99">
        <f t="shared" si="3"/>
        <v>26</v>
      </c>
      <c r="O38" s="112">
        <f t="shared" si="2"/>
        <v>59</v>
      </c>
    </row>
    <row r="39" spans="2:15" ht="15.75">
      <c r="B39" s="96">
        <f t="shared" si="0"/>
        <v>27</v>
      </c>
      <c r="C39" s="153">
        <v>6</v>
      </c>
      <c r="D39" s="35" t="s">
        <v>37</v>
      </c>
      <c r="E39" s="42"/>
      <c r="F39" s="42" t="s">
        <v>38</v>
      </c>
      <c r="G39" s="32" t="s">
        <v>36</v>
      </c>
      <c r="H39" s="202">
        <v>90</v>
      </c>
      <c r="I39" s="202">
        <v>90</v>
      </c>
      <c r="J39" s="203">
        <v>122</v>
      </c>
      <c r="K39" s="100"/>
      <c r="L39" s="38"/>
      <c r="M39" s="45">
        <f t="shared" si="1"/>
        <v>302</v>
      </c>
      <c r="N39" s="99">
        <f t="shared" si="3"/>
        <v>27</v>
      </c>
      <c r="O39" s="112">
        <f t="shared" si="2"/>
        <v>58</v>
      </c>
    </row>
    <row r="40" spans="2:15" ht="15.75">
      <c r="B40" s="96">
        <f t="shared" si="0"/>
        <v>28</v>
      </c>
      <c r="C40" s="153">
        <v>9</v>
      </c>
      <c r="D40" s="105" t="s">
        <v>196</v>
      </c>
      <c r="E40" s="106"/>
      <c r="F40" s="106" t="s">
        <v>213</v>
      </c>
      <c r="G40" s="32" t="s">
        <v>36</v>
      </c>
      <c r="H40" s="202">
        <v>22</v>
      </c>
      <c r="I40" s="202">
        <v>86</v>
      </c>
      <c r="J40" s="203">
        <v>180</v>
      </c>
      <c r="K40" s="100"/>
      <c r="L40" s="38"/>
      <c r="M40" s="45">
        <f t="shared" si="1"/>
        <v>288</v>
      </c>
      <c r="N40" s="99">
        <f t="shared" si="3"/>
        <v>28</v>
      </c>
      <c r="O40" s="112">
        <f t="shared" si="2"/>
        <v>55</v>
      </c>
    </row>
    <row r="41" spans="2:15" ht="15.75">
      <c r="B41" s="96">
        <f t="shared" si="0"/>
        <v>29</v>
      </c>
      <c r="C41" s="153">
        <v>14</v>
      </c>
      <c r="D41" s="35" t="s">
        <v>124</v>
      </c>
      <c r="E41" s="42"/>
      <c r="F41" s="42" t="s">
        <v>125</v>
      </c>
      <c r="G41" s="32" t="s">
        <v>39</v>
      </c>
      <c r="H41" s="202">
        <v>128</v>
      </c>
      <c r="I41" s="202">
        <v>66</v>
      </c>
      <c r="J41" s="203">
        <v>86</v>
      </c>
      <c r="K41" s="100"/>
      <c r="L41" s="38"/>
      <c r="M41" s="45">
        <f t="shared" si="1"/>
        <v>280</v>
      </c>
      <c r="N41" s="99">
        <f t="shared" si="3"/>
        <v>29</v>
      </c>
      <c r="O41" s="112">
        <f t="shared" si="2"/>
        <v>54</v>
      </c>
    </row>
    <row r="42" spans="2:15" ht="15.75">
      <c r="B42" s="96">
        <f t="shared" si="0"/>
        <v>30</v>
      </c>
      <c r="C42" s="153">
        <v>2</v>
      </c>
      <c r="D42" s="50" t="s">
        <v>114</v>
      </c>
      <c r="E42" s="36" t="s">
        <v>260</v>
      </c>
      <c r="F42" s="36" t="s">
        <v>115</v>
      </c>
      <c r="G42" s="43" t="s">
        <v>45</v>
      </c>
      <c r="H42" s="202">
        <v>180</v>
      </c>
      <c r="I42" s="202">
        <v>0</v>
      </c>
      <c r="J42" s="203">
        <v>88</v>
      </c>
      <c r="K42" s="31"/>
      <c r="L42" s="98"/>
      <c r="M42" s="45">
        <f t="shared" si="1"/>
        <v>268</v>
      </c>
      <c r="N42" s="99">
        <f t="shared" si="3"/>
        <v>30</v>
      </c>
      <c r="O42" s="112">
        <f t="shared" si="2"/>
        <v>51</v>
      </c>
    </row>
    <row r="43" spans="2:15" ht="15.75">
      <c r="B43" s="96">
        <f t="shared" si="0"/>
        <v>31</v>
      </c>
      <c r="C43" s="153">
        <v>25</v>
      </c>
      <c r="D43" s="35" t="s">
        <v>206</v>
      </c>
      <c r="E43" s="42"/>
      <c r="F43" s="42" t="s">
        <v>142</v>
      </c>
      <c r="G43" s="32" t="s">
        <v>36</v>
      </c>
      <c r="H43" s="202">
        <v>180</v>
      </c>
      <c r="I43" s="202">
        <v>0</v>
      </c>
      <c r="J43" s="203">
        <v>85</v>
      </c>
      <c r="K43" s="100"/>
      <c r="L43" s="38"/>
      <c r="M43" s="45">
        <f t="shared" si="1"/>
        <v>265</v>
      </c>
      <c r="N43" s="99">
        <f t="shared" si="3"/>
        <v>31</v>
      </c>
      <c r="O43" s="112">
        <f t="shared" si="2"/>
        <v>51</v>
      </c>
    </row>
    <row r="44" spans="2:15" ht="15.75">
      <c r="B44" s="96">
        <f t="shared" si="0"/>
        <v>32</v>
      </c>
      <c r="C44" s="153">
        <v>86</v>
      </c>
      <c r="D44" s="35" t="s">
        <v>200</v>
      </c>
      <c r="E44" s="42"/>
      <c r="F44" s="42" t="s">
        <v>215</v>
      </c>
      <c r="G44" s="43" t="s">
        <v>165</v>
      </c>
      <c r="H44" s="202">
        <v>180</v>
      </c>
      <c r="I44" s="202">
        <v>0</v>
      </c>
      <c r="J44" s="203">
        <v>70</v>
      </c>
      <c r="K44" s="100"/>
      <c r="L44" s="38"/>
      <c r="M44" s="45">
        <f t="shared" si="1"/>
        <v>250</v>
      </c>
      <c r="N44" s="99">
        <f t="shared" si="3"/>
        <v>32</v>
      </c>
      <c r="O44" s="112">
        <f t="shared" si="2"/>
        <v>48</v>
      </c>
    </row>
    <row r="45" spans="2:15" ht="15.75">
      <c r="B45" s="96">
        <f t="shared" si="0"/>
        <v>33</v>
      </c>
      <c r="C45" s="153">
        <v>59</v>
      </c>
      <c r="D45" s="35" t="s">
        <v>209</v>
      </c>
      <c r="E45" s="42"/>
      <c r="F45" s="42" t="s">
        <v>221</v>
      </c>
      <c r="G45" s="43" t="s">
        <v>165</v>
      </c>
      <c r="H45" s="202">
        <v>180</v>
      </c>
      <c r="I45" s="202">
        <v>0</v>
      </c>
      <c r="J45" s="203">
        <v>70</v>
      </c>
      <c r="K45" s="101"/>
      <c r="L45" s="102"/>
      <c r="M45" s="45">
        <f t="shared" si="1"/>
        <v>250</v>
      </c>
      <c r="N45" s="99">
        <f t="shared" si="3"/>
        <v>32</v>
      </c>
      <c r="O45" s="112">
        <f t="shared" si="2"/>
        <v>48</v>
      </c>
    </row>
    <row r="46" spans="2:15" ht="15.75">
      <c r="B46" s="96">
        <f t="shared" si="0"/>
        <v>34</v>
      </c>
      <c r="C46" s="153">
        <v>66</v>
      </c>
      <c r="D46" s="35" t="s">
        <v>228</v>
      </c>
      <c r="E46" s="42"/>
      <c r="F46" s="42" t="s">
        <v>193</v>
      </c>
      <c r="G46" s="43" t="s">
        <v>165</v>
      </c>
      <c r="H46" s="202">
        <v>62</v>
      </c>
      <c r="I46" s="202">
        <v>0</v>
      </c>
      <c r="J46" s="203">
        <v>180</v>
      </c>
      <c r="K46" s="100"/>
      <c r="L46" s="38"/>
      <c r="M46" s="45">
        <f t="shared" si="1"/>
        <v>242</v>
      </c>
      <c r="N46" s="99">
        <f t="shared" si="3"/>
        <v>34</v>
      </c>
      <c r="O46" s="112">
        <f t="shared" si="2"/>
        <v>46</v>
      </c>
    </row>
    <row r="47" spans="2:15" ht="15.75">
      <c r="B47" s="96">
        <f t="shared" si="0"/>
        <v>35</v>
      </c>
      <c r="C47" s="153">
        <v>4</v>
      </c>
      <c r="D47" s="105" t="s">
        <v>203</v>
      </c>
      <c r="E47" s="106"/>
      <c r="F47" s="106" t="s">
        <v>146</v>
      </c>
      <c r="G47" s="32" t="s">
        <v>36</v>
      </c>
      <c r="H47" s="202">
        <v>0</v>
      </c>
      <c r="I47" s="202">
        <v>143</v>
      </c>
      <c r="J47" s="203">
        <v>95</v>
      </c>
      <c r="K47" s="100"/>
      <c r="L47" s="38"/>
      <c r="M47" s="45">
        <f t="shared" si="1"/>
        <v>238</v>
      </c>
      <c r="N47" s="99">
        <f aca="true" t="shared" si="4" ref="N47:N64">RANK(M47,M$13:M$64)</f>
        <v>35</v>
      </c>
      <c r="O47" s="112">
        <f t="shared" si="2"/>
        <v>45</v>
      </c>
    </row>
    <row r="48" spans="2:15" ht="15.75">
      <c r="B48" s="96">
        <f t="shared" si="0"/>
        <v>36</v>
      </c>
      <c r="C48" s="153">
        <v>17</v>
      </c>
      <c r="D48" s="50" t="s">
        <v>118</v>
      </c>
      <c r="E48" s="36"/>
      <c r="F48" s="36" t="s">
        <v>119</v>
      </c>
      <c r="G48" s="32" t="s">
        <v>39</v>
      </c>
      <c r="H48" s="202">
        <v>97</v>
      </c>
      <c r="I48" s="202">
        <v>57</v>
      </c>
      <c r="J48" s="203">
        <v>74</v>
      </c>
      <c r="K48" s="100"/>
      <c r="L48" s="38"/>
      <c r="M48" s="45">
        <f>SUM(H48:J48)</f>
        <v>228</v>
      </c>
      <c r="N48" s="99">
        <f t="shared" si="4"/>
        <v>36</v>
      </c>
      <c r="O48" s="112">
        <f t="shared" si="2"/>
        <v>43</v>
      </c>
    </row>
    <row r="49" spans="2:15" ht="15.75">
      <c r="B49" s="96">
        <f t="shared" si="0"/>
        <v>37</v>
      </c>
      <c r="C49" s="153">
        <v>7</v>
      </c>
      <c r="D49" s="35" t="s">
        <v>144</v>
      </c>
      <c r="E49" s="42"/>
      <c r="F49" s="42" t="s">
        <v>145</v>
      </c>
      <c r="G49" s="32" t="s">
        <v>36</v>
      </c>
      <c r="H49" s="202">
        <v>95</v>
      </c>
      <c r="I49" s="202">
        <v>67</v>
      </c>
      <c r="J49" s="203">
        <v>65</v>
      </c>
      <c r="K49" s="100"/>
      <c r="L49" s="38"/>
      <c r="M49" s="45">
        <f>SUM(H49:J49)</f>
        <v>227</v>
      </c>
      <c r="N49" s="99">
        <f t="shared" si="4"/>
        <v>37</v>
      </c>
      <c r="O49" s="112">
        <f t="shared" si="2"/>
        <v>43</v>
      </c>
    </row>
    <row r="50" spans="2:15" ht="15.75">
      <c r="B50" s="96">
        <f t="shared" si="0"/>
        <v>38</v>
      </c>
      <c r="C50" s="153">
        <v>37</v>
      </c>
      <c r="D50" s="35" t="s">
        <v>133</v>
      </c>
      <c r="E50" s="42"/>
      <c r="F50" s="42" t="s">
        <v>134</v>
      </c>
      <c r="G50" s="32" t="s">
        <v>36</v>
      </c>
      <c r="H50" s="202">
        <v>0</v>
      </c>
      <c r="I50" s="202">
        <v>95</v>
      </c>
      <c r="J50" s="203">
        <v>128</v>
      </c>
      <c r="K50" s="31"/>
      <c r="L50" s="98"/>
      <c r="M50" s="45">
        <f t="shared" si="1"/>
        <v>223</v>
      </c>
      <c r="N50" s="99">
        <f t="shared" si="4"/>
        <v>38</v>
      </c>
      <c r="O50" s="112">
        <f t="shared" si="2"/>
        <v>42</v>
      </c>
    </row>
    <row r="51" spans="2:15" ht="15.75">
      <c r="B51" s="96">
        <f t="shared" si="0"/>
        <v>39</v>
      </c>
      <c r="C51" s="153">
        <v>22</v>
      </c>
      <c r="D51" s="50" t="s">
        <v>173</v>
      </c>
      <c r="E51" s="36"/>
      <c r="F51" s="36" t="s">
        <v>172</v>
      </c>
      <c r="G51" s="43" t="s">
        <v>165</v>
      </c>
      <c r="H51" s="202">
        <v>0</v>
      </c>
      <c r="I51" s="202">
        <v>180</v>
      </c>
      <c r="J51" s="203">
        <v>40</v>
      </c>
      <c r="K51" s="100"/>
      <c r="L51" s="38"/>
      <c r="M51" s="45">
        <f t="shared" si="1"/>
        <v>220</v>
      </c>
      <c r="N51" s="99">
        <f t="shared" si="4"/>
        <v>39</v>
      </c>
      <c r="O51" s="112">
        <f t="shared" si="2"/>
        <v>41</v>
      </c>
    </row>
    <row r="52" spans="2:15" ht="15.75">
      <c r="B52" s="31">
        <f t="shared" si="0"/>
        <v>40</v>
      </c>
      <c r="C52" s="153">
        <v>71</v>
      </c>
      <c r="D52" s="50" t="s">
        <v>185</v>
      </c>
      <c r="E52" s="36"/>
      <c r="F52" s="36" t="s">
        <v>186</v>
      </c>
      <c r="G52" s="43" t="s">
        <v>165</v>
      </c>
      <c r="H52" s="202">
        <v>55</v>
      </c>
      <c r="I52" s="202">
        <v>71</v>
      </c>
      <c r="J52" s="203">
        <v>89</v>
      </c>
      <c r="K52" s="101"/>
      <c r="L52" s="102"/>
      <c r="M52" s="45">
        <f t="shared" si="1"/>
        <v>215</v>
      </c>
      <c r="N52" s="99">
        <f t="shared" si="4"/>
        <v>40</v>
      </c>
      <c r="O52" s="112">
        <f t="shared" si="2"/>
        <v>40</v>
      </c>
    </row>
    <row r="53" spans="2:15" ht="15.75">
      <c r="B53" s="96">
        <f t="shared" si="0"/>
        <v>41</v>
      </c>
      <c r="C53" s="153">
        <v>8</v>
      </c>
      <c r="D53" s="35" t="s">
        <v>201</v>
      </c>
      <c r="E53" s="42"/>
      <c r="F53" s="42" t="s">
        <v>143</v>
      </c>
      <c r="G53" s="32" t="s">
        <v>36</v>
      </c>
      <c r="H53" s="202">
        <v>147</v>
      </c>
      <c r="I53" s="202">
        <v>0</v>
      </c>
      <c r="J53" s="203">
        <v>61</v>
      </c>
      <c r="K53" s="100"/>
      <c r="L53" s="38"/>
      <c r="M53" s="45">
        <f t="shared" si="1"/>
        <v>208</v>
      </c>
      <c r="N53" s="99">
        <f t="shared" si="4"/>
        <v>41</v>
      </c>
      <c r="O53" s="112">
        <f t="shared" si="2"/>
        <v>39</v>
      </c>
    </row>
    <row r="54" spans="2:15" ht="15.75">
      <c r="B54" s="96">
        <f t="shared" si="0"/>
        <v>42</v>
      </c>
      <c r="C54" s="153">
        <v>70</v>
      </c>
      <c r="D54" s="50" t="s">
        <v>187</v>
      </c>
      <c r="E54" s="36"/>
      <c r="F54" s="36" t="s">
        <v>188</v>
      </c>
      <c r="G54" s="43" t="s">
        <v>165</v>
      </c>
      <c r="H54" s="202">
        <v>93</v>
      </c>
      <c r="I54" s="202">
        <v>0</v>
      </c>
      <c r="J54" s="203">
        <v>101</v>
      </c>
      <c r="K54" s="100"/>
      <c r="L54" s="38"/>
      <c r="M54" s="45">
        <f t="shared" si="1"/>
        <v>194</v>
      </c>
      <c r="N54" s="99">
        <f t="shared" si="4"/>
        <v>42</v>
      </c>
      <c r="O54" s="112">
        <f t="shared" si="2"/>
        <v>36</v>
      </c>
    </row>
    <row r="55" spans="2:15" ht="15.75">
      <c r="B55" s="96">
        <f t="shared" si="0"/>
        <v>43</v>
      </c>
      <c r="C55" s="153">
        <v>33</v>
      </c>
      <c r="D55" s="35" t="s">
        <v>139</v>
      </c>
      <c r="E55" s="42"/>
      <c r="F55" s="42" t="s">
        <v>140</v>
      </c>
      <c r="G55" s="32" t="s">
        <v>36</v>
      </c>
      <c r="H55" s="202">
        <v>117</v>
      </c>
      <c r="I55" s="202">
        <v>71</v>
      </c>
      <c r="J55" s="203">
        <v>0</v>
      </c>
      <c r="K55" s="100"/>
      <c r="L55" s="38"/>
      <c r="M55" s="45">
        <f t="shared" si="1"/>
        <v>188</v>
      </c>
      <c r="N55" s="99">
        <f t="shared" si="4"/>
        <v>43</v>
      </c>
      <c r="O55" s="112">
        <f t="shared" si="2"/>
        <v>35</v>
      </c>
    </row>
    <row r="56" spans="2:15" ht="15.75">
      <c r="B56" s="96">
        <f t="shared" si="0"/>
        <v>44</v>
      </c>
      <c r="C56" s="153">
        <v>40</v>
      </c>
      <c r="D56" s="50" t="s">
        <v>35</v>
      </c>
      <c r="E56" s="36"/>
      <c r="F56" s="36" t="s">
        <v>128</v>
      </c>
      <c r="G56" s="32" t="s">
        <v>36</v>
      </c>
      <c r="H56" s="202">
        <v>0</v>
      </c>
      <c r="I56" s="202">
        <v>180</v>
      </c>
      <c r="J56" s="203">
        <v>0</v>
      </c>
      <c r="K56" s="100"/>
      <c r="L56" s="38"/>
      <c r="M56" s="45">
        <f t="shared" si="1"/>
        <v>180</v>
      </c>
      <c r="N56" s="99">
        <f t="shared" si="4"/>
        <v>44</v>
      </c>
      <c r="O56" s="112">
        <f t="shared" si="2"/>
        <v>33</v>
      </c>
    </row>
    <row r="57" spans="2:15" ht="15.75">
      <c r="B57" s="96">
        <f t="shared" si="0"/>
        <v>45</v>
      </c>
      <c r="C57" s="153">
        <v>28</v>
      </c>
      <c r="D57" s="35" t="s">
        <v>204</v>
      </c>
      <c r="E57" s="42"/>
      <c r="F57" s="42" t="s">
        <v>218</v>
      </c>
      <c r="G57" s="43" t="s">
        <v>165</v>
      </c>
      <c r="H57" s="202">
        <v>0</v>
      </c>
      <c r="I57" s="202">
        <v>180</v>
      </c>
      <c r="J57" s="203">
        <v>0</v>
      </c>
      <c r="K57" s="100"/>
      <c r="L57" s="38"/>
      <c r="M57" s="45">
        <f t="shared" si="1"/>
        <v>180</v>
      </c>
      <c r="N57" s="99">
        <f t="shared" si="4"/>
        <v>44</v>
      </c>
      <c r="O57" s="112">
        <f t="shared" si="2"/>
        <v>33</v>
      </c>
    </row>
    <row r="58" spans="2:15" ht="15.75">
      <c r="B58" s="96">
        <f t="shared" si="0"/>
        <v>46</v>
      </c>
      <c r="C58" s="153">
        <v>24</v>
      </c>
      <c r="D58" s="35" t="s">
        <v>163</v>
      </c>
      <c r="E58" s="42"/>
      <c r="F58" s="42" t="s">
        <v>164</v>
      </c>
      <c r="G58" s="43" t="s">
        <v>165</v>
      </c>
      <c r="H58" s="202">
        <v>0</v>
      </c>
      <c r="I58" s="202">
        <v>80</v>
      </c>
      <c r="J58" s="203">
        <v>87</v>
      </c>
      <c r="K58" s="100"/>
      <c r="L58" s="38"/>
      <c r="M58" s="45">
        <f t="shared" si="1"/>
        <v>167</v>
      </c>
      <c r="N58" s="99">
        <f t="shared" si="4"/>
        <v>46</v>
      </c>
      <c r="O58" s="112">
        <f t="shared" si="2"/>
        <v>31</v>
      </c>
    </row>
    <row r="59" spans="2:15" ht="15.75">
      <c r="B59" s="96">
        <f t="shared" si="0"/>
        <v>47</v>
      </c>
      <c r="C59" s="153">
        <v>5</v>
      </c>
      <c r="D59" s="114" t="s">
        <v>199</v>
      </c>
      <c r="E59" s="42"/>
      <c r="F59" s="42" t="s">
        <v>141</v>
      </c>
      <c r="G59" s="32" t="s">
        <v>36</v>
      </c>
      <c r="H59" s="202">
        <v>0</v>
      </c>
      <c r="I59" s="202">
        <v>81</v>
      </c>
      <c r="J59" s="203">
        <v>69</v>
      </c>
      <c r="K59" s="100"/>
      <c r="L59" s="38"/>
      <c r="M59" s="45">
        <f t="shared" si="1"/>
        <v>150</v>
      </c>
      <c r="N59" s="99">
        <f t="shared" si="4"/>
        <v>47</v>
      </c>
      <c r="O59" s="112">
        <f t="shared" si="2"/>
        <v>28</v>
      </c>
    </row>
    <row r="60" spans="2:15" ht="15.75">
      <c r="B60" s="96">
        <f t="shared" si="0"/>
        <v>48</v>
      </c>
      <c r="C60" s="153">
        <v>3</v>
      </c>
      <c r="D60" s="50" t="s">
        <v>210</v>
      </c>
      <c r="E60" s="36" t="s">
        <v>262</v>
      </c>
      <c r="F60" s="36" t="s">
        <v>113</v>
      </c>
      <c r="G60" s="43" t="s">
        <v>45</v>
      </c>
      <c r="H60" s="202">
        <v>0</v>
      </c>
      <c r="I60" s="202">
        <v>76</v>
      </c>
      <c r="J60" s="203">
        <v>0</v>
      </c>
      <c r="K60" s="100"/>
      <c r="L60" s="38"/>
      <c r="M60" s="45">
        <f t="shared" si="1"/>
        <v>76</v>
      </c>
      <c r="N60" s="99">
        <f t="shared" si="4"/>
        <v>48</v>
      </c>
      <c r="O60" s="112">
        <f t="shared" si="2"/>
        <v>14</v>
      </c>
    </row>
    <row r="61" spans="2:15" ht="15.75">
      <c r="B61" s="96">
        <f t="shared" si="0"/>
        <v>49</v>
      </c>
      <c r="C61" s="153">
        <v>26</v>
      </c>
      <c r="D61" s="50" t="s">
        <v>168</v>
      </c>
      <c r="E61" s="36"/>
      <c r="F61" s="36" t="s">
        <v>169</v>
      </c>
      <c r="G61" s="43" t="s">
        <v>165</v>
      </c>
      <c r="H61" s="202">
        <v>0</v>
      </c>
      <c r="I61" s="202">
        <v>58</v>
      </c>
      <c r="J61" s="203">
        <v>0</v>
      </c>
      <c r="K61" s="100"/>
      <c r="L61" s="38"/>
      <c r="M61" s="45">
        <f t="shared" si="1"/>
        <v>58</v>
      </c>
      <c r="N61" s="99">
        <f t="shared" si="4"/>
        <v>49</v>
      </c>
      <c r="O61" s="112">
        <f t="shared" si="2"/>
        <v>10</v>
      </c>
    </row>
    <row r="62" spans="2:15" ht="15.75">
      <c r="B62" s="96">
        <f t="shared" si="0"/>
        <v>50</v>
      </c>
      <c r="C62" s="153">
        <v>60</v>
      </c>
      <c r="D62" s="50" t="s">
        <v>205</v>
      </c>
      <c r="E62" s="36"/>
      <c r="F62" s="36" t="s">
        <v>219</v>
      </c>
      <c r="G62" s="43" t="s">
        <v>165</v>
      </c>
      <c r="H62" s="202">
        <v>0</v>
      </c>
      <c r="I62" s="202">
        <v>56</v>
      </c>
      <c r="J62" s="203">
        <v>0</v>
      </c>
      <c r="K62" s="100"/>
      <c r="L62" s="38"/>
      <c r="M62" s="45">
        <f t="shared" si="1"/>
        <v>56</v>
      </c>
      <c r="N62" s="99">
        <f t="shared" si="4"/>
        <v>50</v>
      </c>
      <c r="O62" s="112">
        <f t="shared" si="2"/>
        <v>10</v>
      </c>
    </row>
    <row r="63" spans="2:15" ht="15.75">
      <c r="B63" s="96">
        <f t="shared" si="0"/>
        <v>51</v>
      </c>
      <c r="C63" s="153">
        <v>79</v>
      </c>
      <c r="D63" s="50" t="s">
        <v>116</v>
      </c>
      <c r="E63" s="36" t="s">
        <v>261</v>
      </c>
      <c r="F63" s="36" t="s">
        <v>117</v>
      </c>
      <c r="G63" s="43" t="s">
        <v>45</v>
      </c>
      <c r="H63" s="202">
        <v>0</v>
      </c>
      <c r="I63" s="202">
        <v>0</v>
      </c>
      <c r="J63" s="203">
        <v>0</v>
      </c>
      <c r="K63" s="100"/>
      <c r="L63" s="38"/>
      <c r="M63" s="45">
        <f t="shared" si="1"/>
        <v>0</v>
      </c>
      <c r="N63" s="99">
        <f t="shared" si="4"/>
        <v>51</v>
      </c>
      <c r="O63" s="112">
        <v>0</v>
      </c>
    </row>
    <row r="64" spans="2:15" ht="15.75">
      <c r="B64" s="96">
        <f t="shared" si="0"/>
        <v>52</v>
      </c>
      <c r="C64" s="153">
        <v>43</v>
      </c>
      <c r="D64" s="50" t="s">
        <v>57</v>
      </c>
      <c r="E64" s="36"/>
      <c r="F64" s="36" t="s">
        <v>58</v>
      </c>
      <c r="G64" s="32" t="s">
        <v>36</v>
      </c>
      <c r="H64" s="202">
        <v>0</v>
      </c>
      <c r="I64" s="202">
        <v>0</v>
      </c>
      <c r="J64" s="203">
        <v>0</v>
      </c>
      <c r="K64" s="100"/>
      <c r="L64" s="38"/>
      <c r="M64" s="45">
        <f t="shared" si="1"/>
        <v>0</v>
      </c>
      <c r="N64" s="99">
        <f t="shared" si="4"/>
        <v>51</v>
      </c>
      <c r="O64" s="112">
        <v>0</v>
      </c>
    </row>
    <row r="65" ht="13.5" customHeight="1"/>
    <row r="66" spans="3:16" ht="13.5" customHeight="1">
      <c r="C66" s="1"/>
      <c r="I66" s="70"/>
      <c r="J66" s="71" t="s">
        <v>61</v>
      </c>
      <c r="K66" s="71"/>
      <c r="L66" s="72"/>
      <c r="M66" s="72"/>
      <c r="P66" s="1"/>
    </row>
    <row r="67" spans="1:17" ht="14.25" customHeight="1">
      <c r="A67" s="16" t="s">
        <v>151</v>
      </c>
      <c r="B67" s="16"/>
      <c r="C67" s="16"/>
      <c r="D67" s="16"/>
      <c r="E67" s="16"/>
      <c r="F67" s="16"/>
      <c r="I67" s="6"/>
      <c r="L67" s="39"/>
      <c r="M67" s="1"/>
      <c r="P67" s="1"/>
      <c r="Q67" s="1"/>
    </row>
    <row r="68" spans="1:17" ht="14.25" customHeight="1">
      <c r="A68" s="73"/>
      <c r="B68" s="74"/>
      <c r="C68" s="9"/>
      <c r="D68" s="9"/>
      <c r="E68" s="9"/>
      <c r="F68" s="75"/>
      <c r="I68" s="9" t="s">
        <v>63</v>
      </c>
      <c r="K68" s="149"/>
      <c r="L68" s="149"/>
      <c r="N68" s="39"/>
      <c r="P68" s="1"/>
      <c r="Q68" s="1"/>
    </row>
    <row r="69" spans="1:17" ht="14.25" customHeight="1">
      <c r="A69" s="7" t="s">
        <v>153</v>
      </c>
      <c r="B69" s="7"/>
      <c r="C69" s="7"/>
      <c r="D69" s="7"/>
      <c r="E69" s="7"/>
      <c r="F69" s="7"/>
      <c r="J69" s="6"/>
      <c r="N69" s="39"/>
      <c r="P69" s="1"/>
      <c r="Q69" s="1"/>
    </row>
    <row r="70" spans="1:17" ht="14.25" customHeight="1">
      <c r="A70" s="77"/>
      <c r="B70" s="78"/>
      <c r="C70" s="79"/>
      <c r="D70" s="79"/>
      <c r="E70" s="79"/>
      <c r="F70" s="80"/>
      <c r="I70" s="9" t="s">
        <v>62</v>
      </c>
      <c r="J70" s="9"/>
      <c r="K70" s="9"/>
      <c r="L70" s="9"/>
      <c r="M70" s="9"/>
      <c r="P70" s="1"/>
      <c r="Q70" s="1"/>
    </row>
    <row r="71" spans="1:17" ht="14.25" customHeight="1">
      <c r="A71" s="16" t="s">
        <v>155</v>
      </c>
      <c r="B71" s="16"/>
      <c r="C71" s="16"/>
      <c r="D71" s="16"/>
      <c r="E71" s="16"/>
      <c r="F71" s="16"/>
      <c r="I71" s="75"/>
      <c r="J71" s="6"/>
      <c r="N71" s="39"/>
      <c r="P71" s="1"/>
      <c r="Q71" s="1"/>
    </row>
    <row r="72" spans="3:17" ht="14.25" customHeight="1">
      <c r="C72" s="81"/>
      <c r="D72" s="82"/>
      <c r="E72" s="82"/>
      <c r="F72" s="6"/>
      <c r="G72" s="6"/>
      <c r="H72" s="83"/>
      <c r="I72" s="7" t="s">
        <v>269</v>
      </c>
      <c r="J72" s="7"/>
      <c r="K72" s="7"/>
      <c r="L72" s="7"/>
      <c r="M72" s="7"/>
      <c r="N72" s="39"/>
      <c r="P72" s="1"/>
      <c r="Q72" s="1"/>
    </row>
    <row r="74" spans="1:12" ht="15.75">
      <c r="A74" s="77"/>
      <c r="B74" s="78"/>
      <c r="C74" s="79"/>
      <c r="D74" s="79"/>
      <c r="E74" s="80"/>
      <c r="I74" s="6"/>
      <c r="L74" s="39"/>
    </row>
    <row r="76" spans="3:12" ht="15.75">
      <c r="C76" s="81"/>
      <c r="D76" s="82"/>
      <c r="E76" s="6"/>
      <c r="F76" s="6"/>
      <c r="G76" s="83"/>
      <c r="H76" s="75"/>
      <c r="I76" s="6"/>
      <c r="L76" s="39"/>
    </row>
  </sheetData>
  <sheetProtection/>
  <mergeCells count="23">
    <mergeCell ref="D1:J1"/>
    <mergeCell ref="K1:M1"/>
    <mergeCell ref="D2:J2"/>
    <mergeCell ref="K2:M2"/>
    <mergeCell ref="D3:J3"/>
    <mergeCell ref="D4:J4"/>
    <mergeCell ref="K4:M4"/>
    <mergeCell ref="B11:B12"/>
    <mergeCell ref="C11:C12"/>
    <mergeCell ref="D11:D12"/>
    <mergeCell ref="E11:E12"/>
    <mergeCell ref="F11:F12"/>
    <mergeCell ref="G11:G12"/>
    <mergeCell ref="K11:L11"/>
    <mergeCell ref="K5:N5"/>
    <mergeCell ref="D6:J6"/>
    <mergeCell ref="K6:N6"/>
    <mergeCell ref="D7:J7"/>
    <mergeCell ref="O11:O12"/>
    <mergeCell ref="H11:J11"/>
    <mergeCell ref="M11:M12"/>
    <mergeCell ref="N11:N12"/>
    <mergeCell ref="B9:N9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Minkevich</dc:creator>
  <cp:keywords/>
  <dc:description/>
  <cp:lastModifiedBy>PELAGIC</cp:lastModifiedBy>
  <cp:lastPrinted>2015-04-14T11:32:35Z</cp:lastPrinted>
  <dcterms:created xsi:type="dcterms:W3CDTF">2014-04-15T07:57:52Z</dcterms:created>
  <dcterms:modified xsi:type="dcterms:W3CDTF">2015-04-14T01:14:29Z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