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11820" windowHeight="5630"/>
  </bookViews>
  <sheets>
    <sheet name="Synthesis" sheetId="13" r:id="rId1"/>
    <sheet name="WING and attachment point" sheetId="8" r:id="rId2"/>
    <sheet name="RISERS CONTROL" sheetId="7" r:id="rId3"/>
    <sheet name=" attack angle and arc" sheetId="11" r:id="rId4"/>
  </sheets>
  <definedNames>
    <definedName name="_xlnm._FilterDatabase" localSheetId="2" hidden="1">'RISERS CONTROL'!#REF!</definedName>
  </definedNames>
  <calcPr calcId="145621"/>
</workbook>
</file>

<file path=xl/calcChain.xml><?xml version="1.0" encoding="utf-8"?>
<calcChain xmlns="http://schemas.openxmlformats.org/spreadsheetml/2006/main">
  <c r="M20" i="11" l="1"/>
  <c r="N20" i="11"/>
  <c r="O20" i="11"/>
  <c r="Q20" i="11"/>
  <c r="M21" i="11"/>
  <c r="N21" i="11"/>
  <c r="O21" i="11"/>
  <c r="Q21" i="11"/>
  <c r="M22" i="11"/>
  <c r="N22" i="11"/>
  <c r="O22" i="11"/>
  <c r="Q22" i="11"/>
  <c r="M23" i="11"/>
  <c r="N23" i="11"/>
  <c r="O23" i="11"/>
  <c r="Q23" i="11"/>
  <c r="M24" i="11"/>
  <c r="N24" i="11"/>
  <c r="O24" i="11"/>
  <c r="Q24" i="11"/>
  <c r="M25" i="11"/>
  <c r="N25" i="11"/>
  <c r="O25" i="11"/>
  <c r="Q25" i="11"/>
  <c r="M26" i="11"/>
  <c r="N26" i="11"/>
  <c r="O26" i="11"/>
  <c r="Q26" i="11"/>
  <c r="M27" i="11"/>
  <c r="N27" i="11"/>
  <c r="O27" i="11"/>
  <c r="Q27" i="11"/>
  <c r="M28" i="11"/>
  <c r="O28" i="11"/>
  <c r="M29" i="11"/>
  <c r="O29" i="11"/>
  <c r="M30" i="11"/>
  <c r="O30" i="11"/>
  <c r="M31" i="11"/>
  <c r="O31" i="11"/>
  <c r="M32" i="11"/>
  <c r="O32" i="11"/>
  <c r="M33" i="11"/>
  <c r="O33" i="11"/>
  <c r="M34" i="11"/>
  <c r="O34" i="11"/>
  <c r="M35" i="11"/>
  <c r="O35" i="11"/>
  <c r="O36" i="11"/>
  <c r="O37" i="11"/>
  <c r="O38" i="11"/>
  <c r="O39" i="11"/>
  <c r="O40" i="11"/>
  <c r="O41" i="11"/>
  <c r="O42" i="11"/>
  <c r="O43" i="11"/>
  <c r="F25" i="7" l="1"/>
  <c r="F24" i="7"/>
  <c r="N24" i="7" s="1"/>
  <c r="N21" i="7"/>
  <c r="N25" i="7" l="1"/>
  <c r="L21" i="11"/>
  <c r="L22" i="11"/>
  <c r="L23" i="11"/>
  <c r="L24" i="11"/>
  <c r="L25" i="11"/>
  <c r="L26" i="11"/>
  <c r="L27" i="11"/>
  <c r="L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20" i="11"/>
  <c r="I21" i="11"/>
  <c r="I22" i="11"/>
  <c r="I23" i="11"/>
  <c r="I24" i="11"/>
  <c r="I25" i="11"/>
  <c r="I26" i="11"/>
  <c r="I27" i="11"/>
  <c r="I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20" i="11"/>
  <c r="D16" i="7" l="1"/>
  <c r="C16" i="7"/>
  <c r="B16" i="7"/>
  <c r="G15" i="7"/>
  <c r="G12" i="7"/>
  <c r="G16" i="7" l="1"/>
  <c r="K35" i="8" l="1"/>
  <c r="J35" i="8"/>
  <c r="K34" i="8"/>
  <c r="J34" i="8"/>
  <c r="K33" i="8"/>
  <c r="J33" i="8"/>
  <c r="K28" i="8"/>
  <c r="J28" i="8"/>
  <c r="D28" i="8"/>
  <c r="C28" i="8"/>
  <c r="K27" i="8"/>
  <c r="J27" i="8"/>
  <c r="D27" i="8"/>
  <c r="C27" i="8"/>
  <c r="K26" i="8"/>
  <c r="J26" i="8"/>
  <c r="D26" i="8"/>
  <c r="C26" i="8"/>
  <c r="K25" i="8"/>
  <c r="J25" i="8"/>
  <c r="D25" i="8"/>
  <c r="C25" i="8"/>
  <c r="K24" i="8"/>
  <c r="J24" i="8"/>
  <c r="D24" i="8"/>
  <c r="C24" i="8"/>
  <c r="K23" i="8"/>
  <c r="J23" i="8"/>
  <c r="D23" i="8"/>
  <c r="C23" i="8"/>
  <c r="K22" i="8"/>
  <c r="J22" i="8"/>
  <c r="D22" i="8"/>
  <c r="C22" i="8"/>
  <c r="I11" i="8"/>
  <c r="E11" i="8"/>
  <c r="D11" i="8"/>
  <c r="I10" i="8"/>
  <c r="E10" i="8"/>
  <c r="D10" i="8"/>
  <c r="B1" i="8"/>
  <c r="I1" i="8"/>
  <c r="B2" i="8"/>
  <c r="I2" i="8"/>
  <c r="B3" i="8"/>
  <c r="I3" i="8"/>
  <c r="F75" i="11" l="1"/>
  <c r="M75" i="11"/>
  <c r="F76" i="11"/>
  <c r="M76" i="11"/>
  <c r="G159" i="11"/>
  <c r="G158" i="11"/>
  <c r="G146" i="11"/>
  <c r="G147" i="11"/>
  <c r="G148" i="11"/>
  <c r="G149" i="11"/>
  <c r="G150" i="11"/>
  <c r="G145" i="11"/>
  <c r="G137" i="11"/>
  <c r="G138" i="11"/>
  <c r="G139" i="11"/>
  <c r="G140" i="11"/>
  <c r="G141" i="11"/>
  <c r="G142" i="11"/>
  <c r="G143" i="11"/>
  <c r="G136" i="11"/>
  <c r="G106" i="11"/>
  <c r="G107" i="11"/>
  <c r="G108" i="11"/>
  <c r="G109" i="11"/>
  <c r="G110" i="11"/>
  <c r="G119" i="11"/>
  <c r="G118" i="11"/>
  <c r="G105" i="11"/>
  <c r="G131" i="11"/>
  <c r="G132" i="11"/>
  <c r="G133" i="11"/>
  <c r="G134" i="11"/>
  <c r="G97" i="11"/>
  <c r="G98" i="11"/>
  <c r="G99" i="11"/>
  <c r="G100" i="11"/>
  <c r="G101" i="11"/>
  <c r="G102" i="11"/>
  <c r="G103" i="11"/>
  <c r="G96" i="11"/>
  <c r="G88" i="11"/>
  <c r="G89" i="11"/>
  <c r="G90" i="11"/>
  <c r="G91" i="11"/>
  <c r="G92" i="11"/>
  <c r="G93" i="11"/>
  <c r="G94" i="11"/>
  <c r="D159" i="11"/>
  <c r="D158" i="11"/>
  <c r="D119" i="11"/>
  <c r="D118" i="11"/>
  <c r="N76" i="11" l="1"/>
  <c r="O76" i="11" s="1"/>
  <c r="O159" i="11"/>
  <c r="N75" i="11"/>
  <c r="O75" i="11" s="1"/>
  <c r="O158" i="11"/>
  <c r="G75" i="11"/>
  <c r="H75" i="11" s="1"/>
  <c r="O118" i="11"/>
  <c r="G76" i="11"/>
  <c r="H76" i="11" s="1"/>
  <c r="O119" i="11"/>
  <c r="G162" i="11" l="1"/>
  <c r="G157" i="11"/>
  <c r="I137" i="11"/>
  <c r="I138" i="11"/>
  <c r="I139" i="11"/>
  <c r="I136" i="11"/>
  <c r="I128" i="11"/>
  <c r="I129" i="11"/>
  <c r="I130" i="11"/>
  <c r="I127" i="11"/>
  <c r="G128" i="11"/>
  <c r="G129" i="11"/>
  <c r="G130" i="11"/>
  <c r="G127" i="11"/>
  <c r="D162" i="11"/>
  <c r="D146" i="11"/>
  <c r="D147" i="11"/>
  <c r="D148" i="11"/>
  <c r="D149" i="11"/>
  <c r="D150" i="11"/>
  <c r="D145" i="11"/>
  <c r="E136" i="11"/>
  <c r="E137" i="11"/>
  <c r="E138" i="11"/>
  <c r="E139" i="11"/>
  <c r="D137" i="11"/>
  <c r="D138" i="11"/>
  <c r="D139" i="11"/>
  <c r="D136" i="11"/>
  <c r="D122" i="11"/>
  <c r="D106" i="11"/>
  <c r="D107" i="11"/>
  <c r="D108" i="11"/>
  <c r="D109" i="11"/>
  <c r="D110" i="11"/>
  <c r="D105" i="11"/>
  <c r="D87" i="11"/>
  <c r="E127" i="11"/>
  <c r="E128" i="11"/>
  <c r="E129" i="11"/>
  <c r="E130" i="11"/>
  <c r="D128" i="11"/>
  <c r="D129" i="11"/>
  <c r="D130" i="11"/>
  <c r="D127" i="11"/>
  <c r="G122" i="11"/>
  <c r="J122" i="11" s="1"/>
  <c r="G117" i="11"/>
  <c r="I96" i="11"/>
  <c r="I97" i="11"/>
  <c r="I98" i="11"/>
  <c r="I99" i="11"/>
  <c r="I87" i="11"/>
  <c r="I88" i="11"/>
  <c r="I89" i="11"/>
  <c r="I90" i="11"/>
  <c r="G87" i="11"/>
  <c r="D97" i="11"/>
  <c r="E97" i="11"/>
  <c r="D98" i="11"/>
  <c r="E98" i="11"/>
  <c r="D99" i="11"/>
  <c r="E99" i="11"/>
  <c r="E96" i="11"/>
  <c r="D96" i="11"/>
  <c r="D88" i="11"/>
  <c r="E88" i="11"/>
  <c r="D89" i="11"/>
  <c r="E89" i="11"/>
  <c r="D90" i="11"/>
  <c r="E90" i="11"/>
  <c r="E87" i="11"/>
  <c r="M127" i="11"/>
  <c r="O127" i="11"/>
  <c r="Q127" i="11"/>
  <c r="M128" i="11"/>
  <c r="O128" i="11"/>
  <c r="Q128" i="11"/>
  <c r="M129" i="11"/>
  <c r="O129" i="11"/>
  <c r="Q129" i="11"/>
  <c r="M130" i="11"/>
  <c r="O130" i="11"/>
  <c r="Q130" i="11"/>
  <c r="M136" i="11"/>
  <c r="O131" i="11"/>
  <c r="Q136" i="11"/>
  <c r="M137" i="11"/>
  <c r="O132" i="11"/>
  <c r="Q137" i="11"/>
  <c r="M138" i="11"/>
  <c r="O133" i="11"/>
  <c r="Q138" i="11"/>
  <c r="M139" i="11"/>
  <c r="O134" i="11"/>
  <c r="Q139" i="11"/>
  <c r="O136" i="11"/>
  <c r="O137" i="11"/>
  <c r="O138" i="11"/>
  <c r="O139" i="11"/>
  <c r="O140" i="11"/>
  <c r="O141" i="11"/>
  <c r="O142" i="11"/>
  <c r="O143" i="11"/>
  <c r="O145" i="11"/>
  <c r="O146" i="11"/>
  <c r="O147" i="11"/>
  <c r="O148" i="11"/>
  <c r="O149" i="11"/>
  <c r="O150" i="11"/>
  <c r="L128" i="11"/>
  <c r="L129" i="11"/>
  <c r="L130" i="11"/>
  <c r="L136" i="11"/>
  <c r="L137" i="11"/>
  <c r="L138" i="11"/>
  <c r="L139" i="11"/>
  <c r="L145" i="11"/>
  <c r="L146" i="11"/>
  <c r="L147" i="11"/>
  <c r="L148" i="11"/>
  <c r="L149" i="11"/>
  <c r="L150" i="11"/>
  <c r="L158" i="11"/>
  <c r="L159" i="11"/>
  <c r="L127" i="11"/>
  <c r="M87" i="11"/>
  <c r="O87" i="11"/>
  <c r="Q87" i="11"/>
  <c r="M88" i="11"/>
  <c r="O88" i="11"/>
  <c r="Q88" i="11"/>
  <c r="M89" i="11"/>
  <c r="O89" i="11"/>
  <c r="Q89" i="11"/>
  <c r="M90" i="11"/>
  <c r="O90" i="11"/>
  <c r="Q90" i="11"/>
  <c r="M96" i="11"/>
  <c r="O91" i="11"/>
  <c r="Q96" i="11"/>
  <c r="M97" i="11"/>
  <c r="O92" i="11"/>
  <c r="Q97" i="11"/>
  <c r="M98" i="11"/>
  <c r="O93" i="11"/>
  <c r="Q98" i="11"/>
  <c r="M99" i="11"/>
  <c r="O94" i="11"/>
  <c r="Q99" i="11"/>
  <c r="O96" i="11"/>
  <c r="O97" i="11"/>
  <c r="O98" i="11"/>
  <c r="O99" i="11"/>
  <c r="O100" i="11"/>
  <c r="O101" i="11"/>
  <c r="O102" i="11"/>
  <c r="O103" i="11"/>
  <c r="O105" i="11"/>
  <c r="O106" i="11"/>
  <c r="O107" i="11"/>
  <c r="O108" i="11"/>
  <c r="O109" i="11"/>
  <c r="O110" i="11"/>
  <c r="L88" i="11"/>
  <c r="L89" i="11"/>
  <c r="L90" i="11"/>
  <c r="L96" i="11"/>
  <c r="L97" i="11"/>
  <c r="L98" i="11"/>
  <c r="L99" i="11"/>
  <c r="L105" i="11"/>
  <c r="L106" i="11"/>
  <c r="L107" i="11"/>
  <c r="L108" i="11"/>
  <c r="L109" i="11"/>
  <c r="L110" i="11"/>
  <c r="L118" i="11"/>
  <c r="L119" i="11"/>
  <c r="L87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53" i="11"/>
  <c r="N66" i="11"/>
  <c r="O66" i="11" s="1"/>
  <c r="K54" i="11"/>
  <c r="K55" i="11"/>
  <c r="K58" i="11"/>
  <c r="K59" i="11"/>
  <c r="K60" i="11"/>
  <c r="K62" i="11"/>
  <c r="K63" i="11"/>
  <c r="K66" i="11"/>
  <c r="K67" i="11"/>
  <c r="K68" i="11"/>
  <c r="K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L67" i="11" s="1"/>
  <c r="J68" i="11"/>
  <c r="J53" i="11"/>
  <c r="D62" i="11"/>
  <c r="D65" i="11"/>
  <c r="D68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53" i="11"/>
  <c r="I3" i="11"/>
  <c r="I2" i="11"/>
  <c r="I1" i="11"/>
  <c r="B2" i="11"/>
  <c r="B3" i="11"/>
  <c r="B1" i="11"/>
  <c r="I2" i="7"/>
  <c r="I3" i="7"/>
  <c r="I1" i="7"/>
  <c r="B2" i="7"/>
  <c r="B3" i="7"/>
  <c r="B1" i="7"/>
  <c r="K65" i="11"/>
  <c r="K61" i="11"/>
  <c r="G62" i="11"/>
  <c r="G53" i="11"/>
  <c r="K57" i="11"/>
  <c r="L57" i="11" s="1"/>
  <c r="N74" i="11"/>
  <c r="O74" i="11" s="1"/>
  <c r="N70" i="11"/>
  <c r="O70" i="11" s="1"/>
  <c r="N62" i="11"/>
  <c r="O62" i="11" s="1"/>
  <c r="N58" i="11"/>
  <c r="O58" i="11" s="1"/>
  <c r="N54" i="11"/>
  <c r="N71" i="11"/>
  <c r="O71" i="11" s="1"/>
  <c r="N67" i="11"/>
  <c r="N63" i="11"/>
  <c r="O63" i="11" s="1"/>
  <c r="N59" i="11"/>
  <c r="G74" i="11"/>
  <c r="G72" i="11"/>
  <c r="H72" i="11" s="1"/>
  <c r="G71" i="11"/>
  <c r="G70" i="11"/>
  <c r="H70" i="11" s="1"/>
  <c r="G69" i="11"/>
  <c r="H69" i="11" s="1"/>
  <c r="G67" i="11"/>
  <c r="G66" i="11"/>
  <c r="G65" i="11"/>
  <c r="G63" i="11"/>
  <c r="H63" i="11" s="1"/>
  <c r="G61" i="11"/>
  <c r="G60" i="11"/>
  <c r="G59" i="11"/>
  <c r="G57" i="11"/>
  <c r="H57" i="11" s="1"/>
  <c r="N55" i="11"/>
  <c r="O55" i="11" s="1"/>
  <c r="N53" i="11"/>
  <c r="G55" i="11"/>
  <c r="N73" i="11"/>
  <c r="O73" i="11" s="1"/>
  <c r="N72" i="11"/>
  <c r="O72" i="11" s="1"/>
  <c r="N69" i="11"/>
  <c r="O69" i="11" s="1"/>
  <c r="N68" i="11"/>
  <c r="O68" i="11" s="1"/>
  <c r="N65" i="11"/>
  <c r="O65" i="11" s="1"/>
  <c r="N64" i="11"/>
  <c r="O64" i="11" s="1"/>
  <c r="N61" i="11"/>
  <c r="O61" i="11" s="1"/>
  <c r="N60" i="11"/>
  <c r="N57" i="11"/>
  <c r="O57" i="11" s="1"/>
  <c r="N56" i="11"/>
  <c r="H61" i="11" l="1"/>
  <c r="O67" i="11"/>
  <c r="H65" i="11"/>
  <c r="L58" i="11"/>
  <c r="L54" i="11"/>
  <c r="L60" i="11"/>
  <c r="L65" i="11"/>
  <c r="H66" i="11"/>
  <c r="H74" i="11"/>
  <c r="H62" i="11"/>
  <c r="L61" i="11"/>
  <c r="H55" i="11"/>
  <c r="H59" i="11"/>
  <c r="O59" i="11"/>
  <c r="O53" i="11"/>
  <c r="G104" i="11"/>
  <c r="G144" i="11"/>
  <c r="L53" i="11"/>
  <c r="L68" i="11"/>
  <c r="G135" i="11"/>
  <c r="E62" i="11"/>
  <c r="L66" i="11"/>
  <c r="L59" i="11"/>
  <c r="J162" i="11"/>
  <c r="L63" i="11"/>
  <c r="L55" i="11"/>
  <c r="K56" i="11"/>
  <c r="L56" i="11" s="1"/>
  <c r="K64" i="11"/>
  <c r="L64" i="11" s="1"/>
  <c r="D66" i="11"/>
  <c r="E66" i="11" s="1"/>
  <c r="E65" i="11"/>
  <c r="G54" i="11"/>
  <c r="H54" i="11" s="1"/>
  <c r="H53" i="11"/>
  <c r="G73" i="11"/>
  <c r="H73" i="11" s="1"/>
  <c r="G68" i="11"/>
  <c r="H68" i="11" s="1"/>
  <c r="G64" i="11"/>
  <c r="H64" i="11" s="1"/>
  <c r="G58" i="11"/>
  <c r="H58" i="11" s="1"/>
  <c r="G56" i="11"/>
  <c r="H56" i="11" s="1"/>
  <c r="E68" i="11"/>
  <c r="D61" i="11"/>
  <c r="E61" i="11" s="1"/>
  <c r="D60" i="11"/>
  <c r="E60" i="11" s="1"/>
  <c r="D56" i="11"/>
  <c r="E56" i="11" s="1"/>
  <c r="G95" i="11"/>
  <c r="L62" i="11"/>
  <c r="D67" i="11"/>
  <c r="E67" i="11" s="1"/>
  <c r="H67" i="11"/>
  <c r="H71" i="11"/>
  <c r="D58" i="11"/>
  <c r="E58" i="11" s="1"/>
  <c r="D55" i="11"/>
  <c r="E55" i="11" s="1"/>
  <c r="L162" i="11"/>
  <c r="D144" i="11"/>
  <c r="D157" i="11"/>
  <c r="J157" i="11" s="1"/>
  <c r="O56" i="11"/>
  <c r="H60" i="11"/>
  <c r="O60" i="11"/>
  <c r="O54" i="11"/>
  <c r="D104" i="11"/>
  <c r="J104" i="11" s="1"/>
  <c r="D135" i="11"/>
  <c r="D95" i="11"/>
  <c r="J95" i="11" s="1"/>
  <c r="D117" i="11"/>
  <c r="J117" i="11" s="1"/>
  <c r="D64" i="11"/>
  <c r="E64" i="11" s="1"/>
  <c r="D57" i="11"/>
  <c r="E57" i="11" s="1"/>
  <c r="L95" i="11"/>
  <c r="D53" i="11"/>
  <c r="E53" i="11" s="1"/>
  <c r="L117" i="11"/>
  <c r="O117" i="11"/>
  <c r="O104" i="11"/>
  <c r="D63" i="11"/>
  <c r="E63" i="11" s="1"/>
  <c r="O162" i="11"/>
  <c r="O157" i="11"/>
  <c r="O144" i="11"/>
  <c r="O135" i="11"/>
  <c r="L122" i="11"/>
  <c r="D59" i="11"/>
  <c r="E59" i="11" s="1"/>
  <c r="L104" i="11"/>
  <c r="D54" i="11"/>
  <c r="E54" i="11" s="1"/>
  <c r="L144" i="11"/>
  <c r="L135" i="11"/>
  <c r="O122" i="11"/>
  <c r="O95" i="11"/>
  <c r="L157" i="11"/>
  <c r="J144" i="11" l="1"/>
  <c r="J135" i="11"/>
  <c r="R157" i="11"/>
  <c r="T157" i="11" s="1"/>
  <c r="R104" i="11"/>
  <c r="T104" i="11" s="1"/>
  <c r="R135" i="11"/>
  <c r="R162" i="11"/>
  <c r="T162" i="11" s="1"/>
  <c r="R117" i="11"/>
  <c r="T117" i="11" s="1"/>
  <c r="R95" i="11"/>
  <c r="T95" i="11" s="1"/>
  <c r="R144" i="11"/>
  <c r="T144" i="11" s="1"/>
  <c r="R122" i="11"/>
  <c r="T122" i="11" s="1"/>
  <c r="T135" i="11" l="1"/>
</calcChain>
</file>

<file path=xl/sharedStrings.xml><?xml version="1.0" encoding="utf-8"?>
<sst xmlns="http://schemas.openxmlformats.org/spreadsheetml/2006/main" count="276" uniqueCount="133">
  <si>
    <t>OK</t>
  </si>
  <si>
    <t>B</t>
  </si>
  <si>
    <t>C</t>
  </si>
  <si>
    <t>Group1</t>
  </si>
  <si>
    <t xml:space="preserve">    Average</t>
  </si>
  <si>
    <t>Group2</t>
  </si>
  <si>
    <t>Group3</t>
  </si>
  <si>
    <t>Stabilo</t>
  </si>
  <si>
    <t>GROUP 2</t>
  </si>
  <si>
    <t>GROUP 3</t>
  </si>
  <si>
    <t>STAB</t>
  </si>
  <si>
    <t>GROUP 1</t>
  </si>
  <si>
    <t>A</t>
  </si>
  <si>
    <r>
      <t xml:space="preserve">Diff
 </t>
    </r>
    <r>
      <rPr>
        <sz val="10"/>
        <color indexed="8"/>
        <rFont val="VNI-Times"/>
      </rPr>
      <t>Nominal</t>
    </r>
  </si>
  <si>
    <t>RIGHT SIDE   MEASUREMENT</t>
  </si>
  <si>
    <r>
      <t xml:space="preserve">Diff 
</t>
    </r>
    <r>
      <rPr>
        <sz val="10"/>
        <color indexed="8"/>
        <rFont val="VNI-Times"/>
      </rPr>
      <t>actual</t>
    </r>
  </si>
  <si>
    <t>SERIAL NUMBER</t>
  </si>
  <si>
    <t>PILOTE NAME</t>
  </si>
  <si>
    <t>DATE</t>
  </si>
  <si>
    <t>RIBS</t>
  </si>
  <si>
    <t>FAIL</t>
  </si>
  <si>
    <t>WARNING</t>
  </si>
  <si>
    <t>A3</t>
  </si>
  <si>
    <t>millimiter</t>
  </si>
  <si>
    <t>tension</t>
  </si>
  <si>
    <t>trailing edge/2</t>
  </si>
  <si>
    <t>Measured wing</t>
  </si>
  <si>
    <t xml:space="preserve">Original </t>
  </si>
  <si>
    <t>measured</t>
  </si>
  <si>
    <t>top inlet</t>
  </si>
  <si>
    <t>right</t>
  </si>
  <si>
    <t>left</t>
  </si>
  <si>
    <t>span  wise</t>
  </si>
  <si>
    <t>MAX</t>
  </si>
  <si>
    <t>MINI</t>
  </si>
  <si>
    <t>Visual checking</t>
  </si>
  <si>
    <t>Tension Band</t>
  </si>
  <si>
    <t>Diagonals</t>
  </si>
  <si>
    <t xml:space="preserve">Attachment point </t>
  </si>
  <si>
    <t>Reinforcement</t>
  </si>
  <si>
    <t>Result</t>
  </si>
  <si>
    <t>Half rib trailing edge</t>
  </si>
  <si>
    <t>Inlet shape</t>
  </si>
  <si>
    <t>Leading edge top surface
cut</t>
  </si>
  <si>
    <t>Canopy dimension verification 11.1</t>
  </si>
  <si>
    <t>Comment</t>
  </si>
  <si>
    <t>Line attachment point verification 11.2</t>
  </si>
  <si>
    <t>BRAND</t>
  </si>
  <si>
    <t>MODEL</t>
  </si>
  <si>
    <t>SIZE</t>
  </si>
  <si>
    <t>Arc test( 11.3.3 absolute line lenght verification)</t>
  </si>
  <si>
    <t>Riser length verification 11.4</t>
  </si>
  <si>
    <t>mm</t>
  </si>
  <si>
    <t>bottom inlet</t>
  </si>
  <si>
    <t>RIGHT SIDE ORIGINAL</t>
  </si>
  <si>
    <t>LEFT SIDE ORIGINAL</t>
  </si>
  <si>
    <t>Plus 2%</t>
  </si>
  <si>
    <t>Minus 2%</t>
  </si>
  <si>
    <t xml:space="preserve">Original wing </t>
  </si>
  <si>
    <t>Attack Angle
 (11.3.1 relative line lenght
  verification )</t>
  </si>
  <si>
    <t>A1</t>
  </si>
  <si>
    <t>B1</t>
  </si>
  <si>
    <t>C1</t>
  </si>
  <si>
    <t>A9</t>
  </si>
  <si>
    <t>AA9</t>
  </si>
  <si>
    <t>B9</t>
  </si>
  <si>
    <t>C9</t>
  </si>
  <si>
    <t xml:space="preserve">C </t>
  </si>
  <si>
    <t>A RIGHT SIDE 
AVERAGE</t>
  </si>
  <si>
    <t>B LEFT SIDE 
AVERAGE</t>
  </si>
  <si>
    <t xml:space="preserve">A Diff </t>
  </si>
  <si>
    <t>A LEFT SIDE 
AVERAGE</t>
  </si>
  <si>
    <t xml:space="preserve">B Diff </t>
  </si>
  <si>
    <t>RIGHT SIDE COMPENSATED</t>
  </si>
  <si>
    <t>LEFT SIDE  COMPENSATED</t>
  </si>
  <si>
    <t>RIGHT SIDE MEASUREMENT</t>
  </si>
  <si>
    <t xml:space="preserve"> LEFT SIDE MEASUREMENT</t>
  </si>
  <si>
    <t>ORIGINAL RISER 
LENGTH</t>
  </si>
  <si>
    <t>B RIGHT SIDE 
AVERAGE</t>
  </si>
  <si>
    <r>
      <t xml:space="preserve">
RIGHTDiff
 </t>
    </r>
    <r>
      <rPr>
        <sz val="10"/>
        <color indexed="8"/>
        <rFont val="Calibri"/>
        <family val="2"/>
      </rPr>
      <t>Result</t>
    </r>
  </si>
  <si>
    <t>total
 length</t>
  </si>
  <si>
    <t>total 
length</t>
  </si>
  <si>
    <t>Aa</t>
  </si>
  <si>
    <t>Ab</t>
  </si>
  <si>
    <t>Ba</t>
  </si>
  <si>
    <t>Bb</t>
  </si>
  <si>
    <t xml:space="preserve"> A a</t>
  </si>
  <si>
    <t xml:space="preserve"> Ab</t>
  </si>
  <si>
    <t xml:space="preserve"> Ba</t>
  </si>
  <si>
    <t>Aa:Ab</t>
  </si>
  <si>
    <t>Ba:Bb:C</t>
  </si>
  <si>
    <t>Chord 1</t>
  </si>
  <si>
    <t>Chord 9</t>
  </si>
  <si>
    <t>ENZO 2</t>
  </si>
  <si>
    <t>OZONE</t>
  </si>
  <si>
    <t>Fail if more than</t>
  </si>
  <si>
    <t>REQUEST</t>
  </si>
  <si>
    <t>+/- 10mm</t>
  </si>
  <si>
    <t>+20 mm</t>
  </si>
  <si>
    <t>+/- 5 mm</t>
  </si>
  <si>
    <t>PILOT NAME</t>
  </si>
  <si>
    <t>span 2%; trailing 1%; chord +/-1cm</t>
  </si>
  <si>
    <t>+/- 50 mm on 3 pairs</t>
  </si>
  <si>
    <t>3 Dan</t>
  </si>
  <si>
    <t>clamp tare</t>
  </si>
  <si>
    <t>Plus 1%</t>
  </si>
  <si>
    <t>Minus 1%</t>
  </si>
  <si>
    <t>AA1</t>
  </si>
  <si>
    <t>Chord stab</t>
  </si>
  <si>
    <t>A 17</t>
  </si>
  <si>
    <t>B 17</t>
  </si>
  <si>
    <t>MANUAL</t>
  </si>
  <si>
    <t>A'</t>
  </si>
  <si>
    <t>calculated  Δt</t>
  </si>
  <si>
    <t>Tension</t>
  </si>
  <si>
    <t>Tolerances</t>
  </si>
  <si>
    <t>Neutral</t>
  </si>
  <si>
    <t>5KG</t>
  </si>
  <si>
    <t>+/-5mm</t>
  </si>
  <si>
    <t>CHECKED</t>
  </si>
  <si>
    <t>RESULT</t>
  </si>
  <si>
    <t>Tolerances
 +/-5 mm</t>
  </si>
  <si>
    <t>Total speed Range (Δa+Δt)</t>
  </si>
  <si>
    <t>LAZER
TARE</t>
  </si>
  <si>
    <t>MEASUREMENT MACHINE 
TARE</t>
  </si>
  <si>
    <t>RIB 3 and 2 for C tab               3 Dan</t>
  </si>
  <si>
    <t>RIB 24 and 23 for C tab                3 Dan</t>
  </si>
  <si>
    <t>RIB 49                                  3 Dan</t>
  </si>
  <si>
    <t>Full speed</t>
  </si>
  <si>
    <t>B-A</t>
  </si>
  <si>
    <t xml:space="preserve"> </t>
  </si>
  <si>
    <t>LARGE</t>
  </si>
  <si>
    <t>Checker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</si>
</sst>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VNI-Times"/>
    </font>
    <font>
      <sz val="10"/>
      <color indexed="8"/>
      <name val="VNI-Times"/>
    </font>
    <font>
      <sz val="10"/>
      <color indexed="8"/>
      <name val="Calibri"/>
      <family val="2"/>
    </font>
    <font>
      <sz val="14"/>
      <name val="VNI-Times"/>
    </font>
    <font>
      <b/>
      <sz val="16"/>
      <name val="VNI-Times"/>
    </font>
    <font>
      <b/>
      <sz val="16"/>
      <name val="Arial"/>
      <family val="2"/>
    </font>
    <font>
      <sz val="8"/>
      <name val="Arial"/>
      <family val="2"/>
    </font>
    <font>
      <sz val="8"/>
      <color indexed="8"/>
      <name val="VNI-Times"/>
    </font>
    <font>
      <sz val="12"/>
      <name val="VNI-Times"/>
    </font>
    <font>
      <sz val="12"/>
      <color indexed="8"/>
      <name val="VNI-Times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3" fillId="0" borderId="0"/>
  </cellStyleXfs>
  <cellXfs count="454">
    <xf numFmtId="0" fontId="0" fillId="0" borderId="0" xfId="0"/>
    <xf numFmtId="0" fontId="0" fillId="0" borderId="0" xfId="0" applyBorder="1"/>
    <xf numFmtId="0" fontId="0" fillId="0" borderId="0" xfId="0" applyFill="1"/>
    <xf numFmtId="0" fontId="8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" fontId="3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2" xfId="0" applyFont="1" applyFill="1" applyBorder="1"/>
    <xf numFmtId="0" fontId="0" fillId="0" borderId="3" xfId="0" applyBorder="1"/>
    <xf numFmtId="0" fontId="0" fillId="0" borderId="4" xfId="0" applyBorder="1"/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3" fillId="0" borderId="5" xfId="0" applyFont="1" applyBorder="1"/>
    <xf numFmtId="0" fontId="0" fillId="0" borderId="5" xfId="0" applyBorder="1"/>
    <xf numFmtId="0" fontId="0" fillId="0" borderId="5" xfId="0" applyFill="1" applyBorder="1"/>
    <xf numFmtId="0" fontId="3" fillId="0" borderId="5" xfId="0" applyFont="1" applyFill="1" applyBorder="1"/>
    <xf numFmtId="0" fontId="7" fillId="0" borderId="0" xfId="0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3" fillId="0" borderId="7" xfId="0" applyFont="1" applyFill="1" applyBorder="1"/>
    <xf numFmtId="1" fontId="17" fillId="2" borderId="8" xfId="0" applyNumberFormat="1" applyFont="1" applyFill="1" applyBorder="1" applyAlignment="1">
      <alignment horizontal="center"/>
    </xf>
    <xf numFmtId="0" fontId="22" fillId="0" borderId="8" xfId="0" applyFont="1" applyBorder="1"/>
    <xf numFmtId="0" fontId="3" fillId="0" borderId="0" xfId="0" applyFont="1" applyFill="1" applyBorder="1" applyAlignment="1"/>
    <xf numFmtId="0" fontId="3" fillId="3" borderId="8" xfId="0" applyFont="1" applyFill="1" applyBorder="1"/>
    <xf numFmtId="0" fontId="3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textRotation="90"/>
    </xf>
    <xf numFmtId="0" fontId="11" fillId="0" borderId="0" xfId="0" applyFont="1" applyFill="1" applyBorder="1"/>
    <xf numFmtId="1" fontId="0" fillId="0" borderId="0" xfId="0" applyNumberFormat="1" applyBorder="1"/>
    <xf numFmtId="0" fontId="0" fillId="0" borderId="0" xfId="0" applyBorder="1" applyAlignment="1"/>
    <xf numFmtId="0" fontId="3" fillId="4" borderId="0" xfId="0" applyFont="1" applyFill="1" applyBorder="1"/>
    <xf numFmtId="0" fontId="3" fillId="5" borderId="0" xfId="0" applyFont="1" applyFill="1" applyBorder="1"/>
    <xf numFmtId="0" fontId="3" fillId="6" borderId="0" xfId="0" applyFont="1" applyFill="1" applyBorder="1"/>
    <xf numFmtId="0" fontId="3" fillId="0" borderId="8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0" fillId="0" borderId="15" xfId="0" applyBorder="1"/>
    <xf numFmtId="0" fontId="0" fillId="0" borderId="17" xfId="0" applyBorder="1"/>
    <xf numFmtId="0" fontId="3" fillId="0" borderId="18" xfId="0" applyFont="1" applyBorder="1"/>
    <xf numFmtId="0" fontId="0" fillId="0" borderId="20" xfId="0" applyBorder="1"/>
    <xf numFmtId="0" fontId="0" fillId="7" borderId="21" xfId="0" applyFill="1" applyBorder="1"/>
    <xf numFmtId="0" fontId="0" fillId="7" borderId="22" xfId="0" applyFill="1" applyBorder="1"/>
    <xf numFmtId="0" fontId="5" fillId="0" borderId="0" xfId="0" applyFont="1" applyBorder="1"/>
    <xf numFmtId="0" fontId="5" fillId="0" borderId="14" xfId="0" applyFont="1" applyBorder="1"/>
    <xf numFmtId="0" fontId="25" fillId="0" borderId="0" xfId="0" applyFont="1" applyBorder="1" applyAlignment="1"/>
    <xf numFmtId="0" fontId="0" fillId="0" borderId="0" xfId="0" applyNumberFormat="1" applyFill="1" applyBorder="1"/>
    <xf numFmtId="0" fontId="3" fillId="0" borderId="9" xfId="0" applyFont="1" applyBorder="1"/>
    <xf numFmtId="0" fontId="22" fillId="0" borderId="23" xfId="0" applyFont="1" applyBorder="1"/>
    <xf numFmtId="0" fontId="1" fillId="0" borderId="9" xfId="0" applyFont="1" applyBorder="1"/>
    <xf numFmtId="0" fontId="26" fillId="0" borderId="0" xfId="0" applyFont="1"/>
    <xf numFmtId="0" fontId="3" fillId="0" borderId="15" xfId="0" applyFont="1" applyBorder="1"/>
    <xf numFmtId="0" fontId="0" fillId="0" borderId="24" xfId="0" applyBorder="1"/>
    <xf numFmtId="0" fontId="0" fillId="0" borderId="25" xfId="0" applyBorder="1"/>
    <xf numFmtId="0" fontId="0" fillId="0" borderId="14" xfId="0" applyBorder="1"/>
    <xf numFmtId="0" fontId="1" fillId="0" borderId="23" xfId="0" applyFont="1" applyBorder="1" applyAlignment="1"/>
    <xf numFmtId="0" fontId="0" fillId="4" borderId="5" xfId="0" applyFill="1" applyBorder="1"/>
    <xf numFmtId="0" fontId="0" fillId="8" borderId="12" xfId="0" applyFill="1" applyBorder="1"/>
    <xf numFmtId="0" fontId="3" fillId="0" borderId="27" xfId="0" applyFont="1" applyBorder="1"/>
    <xf numFmtId="0" fontId="0" fillId="8" borderId="28" xfId="0" applyFill="1" applyBorder="1"/>
    <xf numFmtId="0" fontId="0" fillId="0" borderId="11" xfId="0" applyFill="1" applyBorder="1"/>
    <xf numFmtId="0" fontId="0" fillId="4" borderId="12" xfId="0" applyFill="1" applyBorder="1"/>
    <xf numFmtId="1" fontId="17" fillId="9" borderId="8" xfId="0" applyNumberFormat="1" applyFont="1" applyFill="1" applyBorder="1" applyAlignment="1">
      <alignment horizontal="center"/>
    </xf>
    <xf numFmtId="0" fontId="0" fillId="10" borderId="5" xfId="0" applyFill="1" applyBorder="1"/>
    <xf numFmtId="0" fontId="0" fillId="10" borderId="11" xfId="0" applyFill="1" applyBorder="1"/>
    <xf numFmtId="0" fontId="0" fillId="0" borderId="16" xfId="0" applyBorder="1"/>
    <xf numFmtId="0" fontId="3" fillId="0" borderId="22" xfId="0" applyFont="1" applyBorder="1"/>
    <xf numFmtId="0" fontId="0" fillId="0" borderId="31" xfId="0" applyNumberFormat="1" applyBorder="1"/>
    <xf numFmtId="0" fontId="0" fillId="0" borderId="30" xfId="0" applyNumberFormat="1" applyBorder="1"/>
    <xf numFmtId="0" fontId="0" fillId="0" borderId="32" xfId="0" applyBorder="1"/>
    <xf numFmtId="0" fontId="0" fillId="0" borderId="33" xfId="0" applyFill="1" applyBorder="1"/>
    <xf numFmtId="0" fontId="0" fillId="0" borderId="34" xfId="0" applyFont="1" applyFill="1" applyBorder="1"/>
    <xf numFmtId="0" fontId="0" fillId="0" borderId="35" xfId="0" applyFont="1" applyFill="1" applyBorder="1"/>
    <xf numFmtId="0" fontId="3" fillId="0" borderId="16" xfId="0" applyFont="1" applyBorder="1"/>
    <xf numFmtId="0" fontId="0" fillId="0" borderId="36" xfId="0" applyNumberFormat="1" applyBorder="1"/>
    <xf numFmtId="0" fontId="0" fillId="0" borderId="26" xfId="0" applyNumberFormat="1" applyBorder="1"/>
    <xf numFmtId="0" fontId="27" fillId="0" borderId="23" xfId="0" applyFont="1" applyBorder="1" applyAlignment="1"/>
    <xf numFmtId="0" fontId="27" fillId="0" borderId="8" xfId="0" applyFont="1" applyBorder="1" applyAlignment="1"/>
    <xf numFmtId="0" fontId="4" fillId="0" borderId="0" xfId="0" applyFont="1" applyFill="1" applyBorder="1"/>
    <xf numFmtId="0" fontId="3" fillId="0" borderId="0" xfId="0" applyFont="1" applyFill="1" applyBorder="1" applyAlignment="1">
      <alignment textRotation="90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Border="1"/>
    <xf numFmtId="0" fontId="8" fillId="0" borderId="0" xfId="0" applyFont="1" applyBorder="1" applyAlignment="1"/>
    <xf numFmtId="0" fontId="3" fillId="11" borderId="5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wrapText="1"/>
    </xf>
    <xf numFmtId="0" fontId="3" fillId="10" borderId="17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7" borderId="13" xfId="0" applyFont="1" applyFill="1" applyBorder="1"/>
    <xf numFmtId="0" fontId="3" fillId="7" borderId="14" xfId="0" applyFont="1" applyFill="1" applyBorder="1"/>
    <xf numFmtId="0" fontId="0" fillId="4" borderId="28" xfId="0" applyFill="1" applyBorder="1"/>
    <xf numFmtId="0" fontId="3" fillId="7" borderId="15" xfId="0" applyFont="1" applyFill="1" applyBorder="1"/>
    <xf numFmtId="0" fontId="3" fillId="11" borderId="17" xfId="0" applyFont="1" applyFill="1" applyBorder="1"/>
    <xf numFmtId="0" fontId="3" fillId="0" borderId="26" xfId="0" applyFont="1" applyBorder="1"/>
    <xf numFmtId="0" fontId="4" fillId="0" borderId="29" xfId="0" applyFont="1" applyBorder="1"/>
    <xf numFmtId="0" fontId="4" fillId="0" borderId="30" xfId="0" applyFont="1" applyBorder="1"/>
    <xf numFmtId="0" fontId="0" fillId="11" borderId="13" xfId="0" applyFill="1" applyBorder="1"/>
    <xf numFmtId="0" fontId="3" fillId="11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" fillId="11" borderId="13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38" xfId="0" applyFont="1" applyFill="1" applyBorder="1" applyAlignment="1">
      <alignment vertical="center" wrapText="1"/>
    </xf>
    <xf numFmtId="0" fontId="4" fillId="0" borderId="26" xfId="0" applyFont="1" applyBorder="1"/>
    <xf numFmtId="0" fontId="3" fillId="8" borderId="15" xfId="0" applyFont="1" applyFill="1" applyBorder="1" applyAlignment="1">
      <alignment vertical="center" wrapText="1"/>
    </xf>
    <xf numFmtId="0" fontId="3" fillId="8" borderId="17" xfId="0" applyFont="1" applyFill="1" applyBorder="1" applyAlignment="1">
      <alignment vertical="center" wrapText="1"/>
    </xf>
    <xf numFmtId="0" fontId="3" fillId="8" borderId="18" xfId="0" applyFont="1" applyFill="1" applyBorder="1" applyAlignment="1">
      <alignment vertical="center" wrapText="1"/>
    </xf>
    <xf numFmtId="0" fontId="0" fillId="7" borderId="16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3" fillId="0" borderId="21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1" fillId="0" borderId="0" xfId="0" applyFont="1" applyBorder="1"/>
    <xf numFmtId="0" fontId="20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2" fillId="0" borderId="0" xfId="0" applyFont="1" applyFill="1" applyBorder="1"/>
    <xf numFmtId="3" fontId="5" fillId="0" borderId="0" xfId="0" applyNumberFormat="1" applyFont="1" applyFill="1" applyBorder="1"/>
    <xf numFmtId="1" fontId="1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5" fillId="7" borderId="19" xfId="0" applyFont="1" applyFill="1" applyBorder="1"/>
    <xf numFmtId="0" fontId="0" fillId="0" borderId="12" xfId="0" applyBorder="1"/>
    <xf numFmtId="0" fontId="3" fillId="0" borderId="22" xfId="0" applyFont="1" applyFill="1" applyBorder="1"/>
    <xf numFmtId="0" fontId="3" fillId="0" borderId="28" xfId="0" applyFont="1" applyFill="1" applyBorder="1"/>
    <xf numFmtId="1" fontId="17" fillId="2" borderId="42" xfId="0" applyNumberFormat="1" applyFont="1" applyFill="1" applyBorder="1" applyAlignment="1">
      <alignment horizontal="center"/>
    </xf>
    <xf numFmtId="0" fontId="0" fillId="0" borderId="18" xfId="0" applyBorder="1"/>
    <xf numFmtId="0" fontId="20" fillId="0" borderId="43" xfId="0" applyFont="1" applyFill="1" applyBorder="1" applyAlignment="1">
      <alignment horizontal="center"/>
    </xf>
    <xf numFmtId="0" fontId="3" fillId="7" borderId="19" xfId="0" applyFont="1" applyFill="1" applyBorder="1"/>
    <xf numFmtId="1" fontId="3" fillId="0" borderId="19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28" xfId="0" applyBorder="1"/>
    <xf numFmtId="0" fontId="3" fillId="0" borderId="44" xfId="0" applyFont="1" applyFill="1" applyBorder="1" applyAlignment="1"/>
    <xf numFmtId="0" fontId="3" fillId="0" borderId="44" xfId="0" applyFont="1" applyFill="1" applyBorder="1"/>
    <xf numFmtId="0" fontId="21" fillId="0" borderId="44" xfId="0" applyFont="1" applyFill="1" applyBorder="1"/>
    <xf numFmtId="0" fontId="3" fillId="0" borderId="44" xfId="0" applyFont="1" applyFill="1" applyBorder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1" fontId="1" fillId="0" borderId="44" xfId="0" applyNumberFormat="1" applyFont="1" applyFill="1" applyBorder="1" applyAlignment="1">
      <alignment horizontal="center"/>
    </xf>
    <xf numFmtId="0" fontId="0" fillId="0" borderId="45" xfId="0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0" fontId="3" fillId="0" borderId="28" xfId="0" applyFont="1" applyBorder="1"/>
    <xf numFmtId="1" fontId="3" fillId="0" borderId="12" xfId="0" applyNumberFormat="1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0" fontId="3" fillId="0" borderId="48" xfId="0" applyFont="1" applyFill="1" applyBorder="1"/>
    <xf numFmtId="0" fontId="3" fillId="0" borderId="17" xfId="0" applyFont="1" applyFill="1" applyBorder="1"/>
    <xf numFmtId="1" fontId="17" fillId="2" borderId="35" xfId="0" applyNumberFormat="1" applyFont="1" applyFill="1" applyBorder="1" applyAlignment="1">
      <alignment horizontal="center"/>
    </xf>
    <xf numFmtId="0" fontId="21" fillId="0" borderId="35" xfId="0" applyFont="1" applyFill="1" applyBorder="1"/>
    <xf numFmtId="0" fontId="3" fillId="0" borderId="42" xfId="0" applyFont="1" applyFill="1" applyBorder="1"/>
    <xf numFmtId="0" fontId="3" fillId="0" borderId="49" xfId="0" applyFont="1" applyFill="1" applyBorder="1"/>
    <xf numFmtId="0" fontId="0" fillId="0" borderId="50" xfId="0" applyBorder="1"/>
    <xf numFmtId="0" fontId="20" fillId="0" borderId="49" xfId="0" applyFont="1" applyFill="1" applyBorder="1" applyAlignment="1">
      <alignment horizontal="center"/>
    </xf>
    <xf numFmtId="0" fontId="0" fillId="0" borderId="21" xfId="0" applyFill="1" applyBorder="1"/>
    <xf numFmtId="0" fontId="1" fillId="9" borderId="35" xfId="0" applyFont="1" applyFill="1" applyBorder="1"/>
    <xf numFmtId="1" fontId="3" fillId="0" borderId="44" xfId="0" applyNumberFormat="1" applyFont="1" applyFill="1" applyBorder="1"/>
    <xf numFmtId="0" fontId="1" fillId="2" borderId="48" xfId="0" applyFont="1" applyFill="1" applyBorder="1"/>
    <xf numFmtId="0" fontId="1" fillId="10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2" fillId="9" borderId="23" xfId="0" applyFont="1" applyFill="1" applyBorder="1" applyAlignment="1">
      <alignment horizontal="center" wrapText="1"/>
    </xf>
    <xf numFmtId="0" fontId="3" fillId="7" borderId="20" xfId="0" applyFont="1" applyFill="1" applyBorder="1"/>
    <xf numFmtId="0" fontId="3" fillId="12" borderId="8" xfId="0" applyFont="1" applyFill="1" applyBorder="1" applyAlignment="1">
      <alignment horizontal="center" wrapText="1"/>
    </xf>
    <xf numFmtId="0" fontId="3" fillId="10" borderId="8" xfId="0" applyFont="1" applyFill="1" applyBorder="1" applyAlignment="1">
      <alignment horizontal="center" wrapText="1"/>
    </xf>
    <xf numFmtId="0" fontId="0" fillId="0" borderId="40" xfId="0" applyFill="1" applyBorder="1"/>
    <xf numFmtId="0" fontId="19" fillId="0" borderId="48" xfId="0" applyFont="1" applyBorder="1"/>
    <xf numFmtId="0" fontId="18" fillId="0" borderId="48" xfId="0" applyFont="1" applyBorder="1" applyAlignment="1">
      <alignment horizontal="center"/>
    </xf>
    <xf numFmtId="0" fontId="3" fillId="0" borderId="48" xfId="0" applyFont="1" applyBorder="1"/>
    <xf numFmtId="0" fontId="0" fillId="3" borderId="8" xfId="0" applyFill="1" applyBorder="1"/>
    <xf numFmtId="0" fontId="28" fillId="3" borderId="35" xfId="0" applyFont="1" applyFill="1" applyBorder="1" applyAlignment="1">
      <alignment wrapText="1"/>
    </xf>
    <xf numFmtId="1" fontId="17" fillId="4" borderId="8" xfId="0" applyNumberFormat="1" applyFont="1" applyFill="1" applyBorder="1" applyAlignment="1">
      <alignment horizontal="center"/>
    </xf>
    <xf numFmtId="0" fontId="0" fillId="0" borderId="35" xfId="0" applyBorder="1"/>
    <xf numFmtId="0" fontId="0" fillId="0" borderId="44" xfId="0" applyBorder="1"/>
    <xf numFmtId="0" fontId="29" fillId="0" borderId="44" xfId="0" applyFont="1" applyBorder="1"/>
    <xf numFmtId="0" fontId="5" fillId="11" borderId="19" xfId="0" applyFont="1" applyFill="1" applyBorder="1"/>
    <xf numFmtId="0" fontId="3" fillId="11" borderId="20" xfId="0" applyFont="1" applyFill="1" applyBorder="1"/>
    <xf numFmtId="0" fontId="0" fillId="11" borderId="41" xfId="0" applyFill="1" applyBorder="1"/>
    <xf numFmtId="0" fontId="5" fillId="11" borderId="15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41" xfId="0" applyFont="1" applyFill="1" applyBorder="1"/>
    <xf numFmtId="0" fontId="5" fillId="0" borderId="21" xfId="0" applyFont="1" applyFill="1" applyBorder="1"/>
    <xf numFmtId="1" fontId="3" fillId="11" borderId="15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5" fillId="7" borderId="15" xfId="0" applyFont="1" applyFill="1" applyBorder="1" applyAlignment="1">
      <alignment horizontal="center"/>
    </xf>
    <xf numFmtId="1" fontId="3" fillId="7" borderId="19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43" xfId="0" applyFont="1" applyFill="1" applyBorder="1"/>
    <xf numFmtId="0" fontId="0" fillId="4" borderId="17" xfId="0" applyFill="1" applyBorder="1"/>
    <xf numFmtId="0" fontId="0" fillId="4" borderId="11" xfId="0" applyFill="1" applyBorder="1"/>
    <xf numFmtId="0" fontId="0" fillId="0" borderId="60" xfId="0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3" fillId="0" borderId="19" xfId="0" applyFont="1" applyFill="1" applyBorder="1"/>
    <xf numFmtId="0" fontId="5" fillId="0" borderId="19" xfId="0" applyFont="1" applyFill="1" applyBorder="1"/>
    <xf numFmtId="0" fontId="3" fillId="11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0" fontId="3" fillId="0" borderId="28" xfId="0" applyFont="1" applyFill="1" applyBorder="1" applyAlignment="1">
      <alignment horizontal="center"/>
    </xf>
    <xf numFmtId="0" fontId="5" fillId="0" borderId="15" xfId="0" applyFont="1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28" xfId="0" applyFill="1" applyBorder="1"/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3" fillId="0" borderId="15" xfId="0" applyFont="1" applyFill="1" applyBorder="1"/>
    <xf numFmtId="0" fontId="3" fillId="0" borderId="46" xfId="0" applyFont="1" applyFill="1" applyBorder="1"/>
    <xf numFmtId="0" fontId="1" fillId="0" borderId="36" xfId="0" applyFont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4" borderId="9" xfId="0" applyNumberFormat="1" applyFont="1" applyFill="1" applyBorder="1"/>
    <xf numFmtId="10" fontId="0" fillId="0" borderId="0" xfId="0" applyNumberFormat="1" applyBorder="1"/>
    <xf numFmtId="0" fontId="3" fillId="0" borderId="0" xfId="0" applyFont="1" applyFill="1"/>
    <xf numFmtId="10" fontId="0" fillId="0" borderId="0" xfId="0" applyNumberFormat="1" applyFill="1" applyBorder="1" applyAlignment="1"/>
    <xf numFmtId="0" fontId="32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vertical="center"/>
    </xf>
    <xf numFmtId="0" fontId="32" fillId="0" borderId="5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21" xfId="0" applyFont="1" applyBorder="1" applyAlignment="1">
      <alignment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Fill="1" applyBorder="1" applyAlignment="1">
      <alignment vertical="center"/>
    </xf>
    <xf numFmtId="0" fontId="34" fillId="7" borderId="5" xfId="0" applyFont="1" applyFill="1" applyBorder="1" applyAlignment="1">
      <alignment horizontal="center" vertical="center"/>
    </xf>
    <xf numFmtId="49" fontId="34" fillId="0" borderId="21" xfId="0" applyNumberFormat="1" applyFont="1" applyBorder="1" applyAlignment="1">
      <alignment vertical="center"/>
    </xf>
    <xf numFmtId="0" fontId="34" fillId="6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5" xfId="0" applyFont="1" applyBorder="1" applyAlignment="1">
      <alignment horizontal="center" vertical="center" wrapText="1"/>
    </xf>
    <xf numFmtId="49" fontId="34" fillId="0" borderId="5" xfId="0" applyNumberFormat="1" applyFont="1" applyBorder="1" applyAlignment="1">
      <alignment vertical="center"/>
    </xf>
    <xf numFmtId="0" fontId="35" fillId="0" borderId="5" xfId="0" applyFont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vertical="center"/>
    </xf>
    <xf numFmtId="0" fontId="0" fillId="4" borderId="21" xfId="0" applyFill="1" applyBorder="1" applyAlignment="1"/>
    <xf numFmtId="0" fontId="0" fillId="0" borderId="0" xfId="0" applyFill="1" applyBorder="1" applyAlignment="1"/>
    <xf numFmtId="0" fontId="3" fillId="11" borderId="8" xfId="0" applyFont="1" applyFill="1" applyBorder="1" applyAlignment="1">
      <alignment wrapText="1"/>
    </xf>
    <xf numFmtId="1" fontId="3" fillId="7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/>
    </xf>
    <xf numFmtId="0" fontId="3" fillId="14" borderId="5" xfId="0" applyFont="1" applyFill="1" applyBorder="1" applyAlignment="1">
      <alignment horizontal="center" vertical="center"/>
    </xf>
    <xf numFmtId="0" fontId="34" fillId="14" borderId="5" xfId="0" applyFont="1" applyFill="1" applyBorder="1" applyAlignment="1">
      <alignment horizontal="center" vertical="center"/>
    </xf>
    <xf numFmtId="1" fontId="3" fillId="17" borderId="5" xfId="0" applyNumberFormat="1" applyFont="1" applyFill="1" applyBorder="1" applyAlignment="1">
      <alignment horizontal="center" vertical="center"/>
    </xf>
    <xf numFmtId="1" fontId="3" fillId="18" borderId="5" xfId="0" applyNumberFormat="1" applyFont="1" applyFill="1" applyBorder="1" applyAlignment="1">
      <alignment horizontal="center" vertical="center"/>
    </xf>
    <xf numFmtId="0" fontId="38" fillId="17" borderId="5" xfId="0" applyFont="1" applyFill="1" applyBorder="1"/>
    <xf numFmtId="0" fontId="38" fillId="18" borderId="5" xfId="0" applyFont="1" applyFill="1" applyBorder="1"/>
    <xf numFmtId="0" fontId="0" fillId="19" borderId="13" xfId="0" applyFill="1" applyBorder="1"/>
    <xf numFmtId="0" fontId="0" fillId="13" borderId="13" xfId="0" applyFill="1" applyBorder="1"/>
    <xf numFmtId="0" fontId="0" fillId="6" borderId="13" xfId="0" applyFill="1" applyBorder="1"/>
    <xf numFmtId="0" fontId="0" fillId="0" borderId="51" xfId="0" applyFill="1" applyBorder="1" applyProtection="1">
      <protection locked="0"/>
    </xf>
    <xf numFmtId="0" fontId="3" fillId="8" borderId="5" xfId="0" applyFont="1" applyFill="1" applyBorder="1" applyProtection="1">
      <protection locked="0"/>
    </xf>
    <xf numFmtId="0" fontId="0" fillId="8" borderId="8" xfId="0" applyNumberFormat="1" applyFill="1" applyBorder="1" applyProtection="1">
      <protection locked="0"/>
    </xf>
    <xf numFmtId="0" fontId="1" fillId="8" borderId="8" xfId="0" applyFont="1" applyFill="1" applyBorder="1" applyAlignment="1" applyProtection="1">
      <protection locked="0"/>
    </xf>
    <xf numFmtId="0" fontId="0" fillId="8" borderId="10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3" fillId="8" borderId="12" xfId="0" applyFont="1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34" fillId="8" borderId="5" xfId="0" applyFont="1" applyFill="1" applyBorder="1" applyAlignment="1" applyProtection="1">
      <alignment vertical="center"/>
      <protection locked="0"/>
    </xf>
    <xf numFmtId="0" fontId="0" fillId="8" borderId="8" xfId="0" applyFill="1" applyBorder="1" applyAlignment="1" applyProtection="1">
      <alignment horizontal="center" vertical="center"/>
      <protection locked="0"/>
    </xf>
    <xf numFmtId="0" fontId="37" fillId="8" borderId="8" xfId="0" applyFont="1" applyFill="1" applyBorder="1" applyAlignment="1" applyProtection="1">
      <alignment horizontal="center" vertical="center"/>
      <protection locked="0"/>
    </xf>
    <xf numFmtId="0" fontId="0" fillId="8" borderId="13" xfId="0" applyFill="1" applyBorder="1" applyProtection="1">
      <protection locked="0"/>
    </xf>
    <xf numFmtId="0" fontId="0" fillId="15" borderId="13" xfId="0" applyFill="1" applyBorder="1" applyProtection="1">
      <protection locked="0"/>
    </xf>
    <xf numFmtId="0" fontId="0" fillId="16" borderId="13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0" fillId="16" borderId="5" xfId="0" applyFill="1" applyBorder="1" applyProtection="1">
      <protection locked="0"/>
    </xf>
    <xf numFmtId="0" fontId="0" fillId="16" borderId="11" xfId="0" applyFill="1" applyBorder="1" applyProtection="1">
      <protection locked="0"/>
    </xf>
    <xf numFmtId="0" fontId="0" fillId="20" borderId="5" xfId="0" applyFill="1" applyBorder="1" applyProtection="1">
      <protection locked="0"/>
    </xf>
    <xf numFmtId="0" fontId="0" fillId="20" borderId="11" xfId="0" applyFill="1" applyBorder="1" applyProtection="1">
      <protection locked="0"/>
    </xf>
    <xf numFmtId="0" fontId="0" fillId="15" borderId="12" xfId="0" applyFill="1" applyBorder="1" applyProtection="1">
      <protection locked="0"/>
    </xf>
    <xf numFmtId="0" fontId="0" fillId="20" borderId="13" xfId="0" applyFill="1" applyBorder="1" applyProtection="1">
      <protection locked="0"/>
    </xf>
    <xf numFmtId="0" fontId="34" fillId="7" borderId="5" xfId="0" applyFont="1" applyFill="1" applyBorder="1" applyAlignment="1">
      <alignment vertical="center"/>
    </xf>
    <xf numFmtId="0" fontId="17" fillId="0" borderId="4" xfId="0" applyFont="1" applyBorder="1" applyAlignment="1">
      <alignment horizontal="center"/>
    </xf>
    <xf numFmtId="0" fontId="33" fillId="7" borderId="5" xfId="0" applyFont="1" applyFill="1" applyBorder="1" applyAlignment="1">
      <alignment horizontal="left" vertical="center"/>
    </xf>
    <xf numFmtId="0" fontId="33" fillId="7" borderId="5" xfId="0" applyFont="1" applyFill="1" applyBorder="1" applyAlignment="1">
      <alignment horizontal="right" vertical="center" wrapText="1"/>
    </xf>
    <xf numFmtId="0" fontId="33" fillId="7" borderId="5" xfId="0" applyFont="1" applyFill="1" applyBorder="1" applyAlignment="1">
      <alignment horizontal="right" vertical="center"/>
    </xf>
    <xf numFmtId="0" fontId="33" fillId="7" borderId="5" xfId="0" applyFont="1" applyFill="1" applyBorder="1" applyAlignment="1">
      <alignment vertical="center" wrapText="1"/>
    </xf>
    <xf numFmtId="0" fontId="33" fillId="7" borderId="5" xfId="0" applyFont="1" applyFill="1" applyBorder="1" applyAlignment="1">
      <alignment vertical="center"/>
    </xf>
    <xf numFmtId="0" fontId="3" fillId="0" borderId="35" xfId="0" applyFont="1" applyBorder="1" applyAlignment="1" applyProtection="1">
      <alignment horizontal="center" wrapText="1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26" fillId="0" borderId="51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46" xfId="0" applyFont="1" applyBorder="1" applyAlignment="1">
      <alignment vertical="center"/>
    </xf>
    <xf numFmtId="0" fontId="26" fillId="0" borderId="52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49" fontId="3" fillId="0" borderId="31" xfId="0" applyNumberFormat="1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0" fontId="26" fillId="0" borderId="13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49" fontId="3" fillId="0" borderId="51" xfId="0" applyNumberFormat="1" applyFon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49" fontId="3" fillId="0" borderId="36" xfId="0" applyNumberFormat="1" applyFont="1" applyFill="1" applyBorder="1" applyAlignment="1">
      <alignment horizontal="center"/>
    </xf>
    <xf numFmtId="49" fontId="0" fillId="0" borderId="63" xfId="0" applyNumberFormat="1" applyFill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17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7" fillId="8" borderId="9" xfId="0" applyNumberFormat="1" applyFont="1" applyFill="1" applyBorder="1" applyAlignment="1" applyProtection="1">
      <alignment horizontal="center"/>
      <protection locked="0"/>
    </xf>
    <xf numFmtId="49" fontId="17" fillId="8" borderId="4" xfId="0" applyNumberFormat="1" applyFont="1" applyFill="1" applyBorder="1" applyAlignment="1" applyProtection="1">
      <alignment horizontal="center"/>
      <protection locked="0"/>
    </xf>
    <xf numFmtId="49" fontId="17" fillId="8" borderId="23" xfId="0" applyNumberFormat="1" applyFont="1" applyFill="1" applyBorder="1" applyAlignment="1" applyProtection="1">
      <alignment horizontal="center"/>
      <protection locked="0"/>
    </xf>
    <xf numFmtId="0" fontId="1" fillId="0" borderId="36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7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1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4" xfId="0" applyBorder="1" applyAlignment="1">
      <alignment horizontal="center"/>
    </xf>
    <xf numFmtId="0" fontId="34" fillId="0" borderId="21" xfId="0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4" fillId="7" borderId="21" xfId="0" applyFont="1" applyFill="1" applyBorder="1" applyAlignment="1">
      <alignment horizontal="center" vertical="center"/>
    </xf>
    <xf numFmtId="0" fontId="34" fillId="7" borderId="38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6" fillId="11" borderId="9" xfId="0" applyFont="1" applyFill="1" applyBorder="1" applyAlignment="1">
      <alignment horizontal="center" wrapText="1"/>
    </xf>
    <xf numFmtId="0" fontId="36" fillId="11" borderId="4" xfId="0" applyFont="1" applyFill="1" applyBorder="1" applyAlignment="1">
      <alignment horizontal="center"/>
    </xf>
    <xf numFmtId="0" fontId="36" fillId="11" borderId="23" xfId="0" applyFont="1" applyFill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6" fillId="2" borderId="57" xfId="0" applyFont="1" applyFill="1" applyBorder="1" applyAlignment="1">
      <alignment horizontal="center"/>
    </xf>
    <xf numFmtId="0" fontId="16" fillId="2" borderId="58" xfId="0" applyFont="1" applyFill="1" applyBorder="1" applyAlignment="1">
      <alignment horizontal="center"/>
    </xf>
    <xf numFmtId="1" fontId="16" fillId="2" borderId="57" xfId="0" applyNumberFormat="1" applyFont="1" applyFill="1" applyBorder="1" applyAlignment="1">
      <alignment horizontal="center"/>
    </xf>
    <xf numFmtId="1" fontId="16" fillId="9" borderId="9" xfId="0" applyNumberFormat="1" applyFont="1" applyFill="1" applyBorder="1" applyAlignment="1">
      <alignment horizontal="center"/>
    </xf>
    <xf numFmtId="1" fontId="16" fillId="9" borderId="23" xfId="0" applyNumberFormat="1" applyFont="1" applyFill="1" applyBorder="1" applyAlignment="1">
      <alignment horizontal="center"/>
    </xf>
    <xf numFmtId="1" fontId="16" fillId="9" borderId="4" xfId="0" applyNumberFormat="1" applyFont="1" applyFill="1" applyBorder="1" applyAlignment="1">
      <alignment horizontal="center"/>
    </xf>
    <xf numFmtId="0" fontId="31" fillId="0" borderId="44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center" vertical="center" textRotation="90"/>
    </xf>
    <xf numFmtId="0" fontId="22" fillId="2" borderId="27" xfId="0" applyFont="1" applyFill="1" applyBorder="1" applyAlignment="1">
      <alignment horizontal="center"/>
    </xf>
    <xf numFmtId="0" fontId="22" fillId="2" borderId="48" xfId="0" applyFont="1" applyFill="1" applyBorder="1" applyAlignment="1">
      <alignment horizontal="center"/>
    </xf>
    <xf numFmtId="1" fontId="16" fillId="2" borderId="27" xfId="0" applyNumberFormat="1" applyFont="1" applyFill="1" applyBorder="1" applyAlignment="1">
      <alignment horizontal="center"/>
    </xf>
    <xf numFmtId="1" fontId="16" fillId="2" borderId="48" xfId="0" applyNumberFormat="1" applyFont="1" applyFill="1" applyBorder="1" applyAlignment="1">
      <alignment horizontal="center"/>
    </xf>
    <xf numFmtId="1" fontId="16" fillId="2" borderId="9" xfId="0" applyNumberFormat="1" applyFont="1" applyFill="1" applyBorder="1" applyAlignment="1">
      <alignment horizontal="center"/>
    </xf>
    <xf numFmtId="1" fontId="16" fillId="2" borderId="4" xfId="0" applyNumberFormat="1" applyFont="1" applyFill="1" applyBorder="1" applyAlignment="1">
      <alignment horizontal="center"/>
    </xf>
    <xf numFmtId="1" fontId="16" fillId="2" borderId="23" xfId="0" applyNumberFormat="1" applyFont="1" applyFill="1" applyBorder="1" applyAlignment="1">
      <alignment horizontal="center"/>
    </xf>
    <xf numFmtId="1" fontId="16" fillId="9" borderId="27" xfId="0" applyNumberFormat="1" applyFont="1" applyFill="1" applyBorder="1" applyAlignment="1">
      <alignment horizontal="center"/>
    </xf>
    <xf numFmtId="1" fontId="16" fillId="9" borderId="48" xfId="0" applyNumberFormat="1" applyFont="1" applyFill="1" applyBorder="1" applyAlignment="1">
      <alignment horizontal="center"/>
    </xf>
    <xf numFmtId="1" fontId="16" fillId="9" borderId="57" xfId="0" applyNumberFormat="1" applyFont="1" applyFill="1" applyBorder="1" applyAlignment="1">
      <alignment horizontal="center"/>
    </xf>
    <xf numFmtId="1" fontId="16" fillId="9" borderId="58" xfId="0" applyNumberFormat="1" applyFont="1" applyFill="1" applyBorder="1" applyAlignment="1">
      <alignment horizontal="center"/>
    </xf>
    <xf numFmtId="1" fontId="16" fillId="9" borderId="34" xfId="0" applyNumberFormat="1" applyFont="1" applyFill="1" applyBorder="1" applyAlignment="1">
      <alignment horizontal="center"/>
    </xf>
    <xf numFmtId="1" fontId="16" fillId="9" borderId="10" xfId="0" applyNumberFormat="1" applyFont="1" applyFill="1" applyBorder="1" applyAlignment="1">
      <alignment horizontal="center"/>
    </xf>
    <xf numFmtId="1" fontId="16" fillId="9" borderId="55" xfId="0" applyNumberFormat="1" applyFont="1" applyFill="1" applyBorder="1" applyAlignment="1">
      <alignment horizontal="center"/>
    </xf>
    <xf numFmtId="0" fontId="31" fillId="0" borderId="59" xfId="0" applyFont="1" applyBorder="1" applyAlignment="1">
      <alignment horizontal="center" vertical="center" textRotation="90"/>
    </xf>
    <xf numFmtId="0" fontId="31" fillId="0" borderId="29" xfId="0" applyFont="1" applyBorder="1" applyAlignment="1">
      <alignment horizontal="center" vertical="center" textRotation="90"/>
    </xf>
    <xf numFmtId="0" fontId="31" fillId="0" borderId="30" xfId="0" applyFont="1" applyBorder="1" applyAlignment="1">
      <alignment horizontal="center" vertical="center" textRotation="90"/>
    </xf>
    <xf numFmtId="0" fontId="22" fillId="2" borderId="9" xfId="0" applyFont="1" applyFill="1" applyBorder="1" applyAlignment="1">
      <alignment horizontal="center"/>
    </xf>
    <xf numFmtId="0" fontId="22" fillId="2" borderId="23" xfId="0" applyFont="1" applyFill="1" applyBorder="1" applyAlignment="1">
      <alignment horizontal="center"/>
    </xf>
    <xf numFmtId="1" fontId="16" fillId="2" borderId="34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55" xfId="0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11" borderId="56" xfId="0" applyFont="1" applyFill="1" applyBorder="1" applyAlignment="1">
      <alignment horizontal="center"/>
    </xf>
    <xf numFmtId="0" fontId="1" fillId="0" borderId="34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1" fontId="1" fillId="0" borderId="9" xfId="0" applyNumberFormat="1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23" xfId="0" applyNumberFormat="1" applyFont="1" applyFill="1" applyBorder="1" applyAlignment="1">
      <alignment horizontal="center" wrapText="1"/>
    </xf>
    <xf numFmtId="1" fontId="1" fillId="0" borderId="34" xfId="0" applyNumberFormat="1" applyFont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/>
    </xf>
    <xf numFmtId="1" fontId="1" fillId="0" borderId="55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wrapText="1"/>
    </xf>
    <xf numFmtId="1" fontId="1" fillId="7" borderId="37" xfId="0" applyNumberFormat="1" applyFont="1" applyFill="1" applyBorder="1" applyAlignment="1">
      <alignment horizontal="center"/>
    </xf>
    <xf numFmtId="1" fontId="1" fillId="7" borderId="60" xfId="0" applyNumberFormat="1" applyFont="1" applyFill="1" applyBorder="1" applyAlignment="1">
      <alignment horizontal="center"/>
    </xf>
    <xf numFmtId="1" fontId="1" fillId="7" borderId="56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1" fillId="0" borderId="26" xfId="0" applyFont="1" applyBorder="1" applyAlignment="1">
      <alignment horizontal="center" vertical="center" textRotation="90"/>
    </xf>
    <xf numFmtId="0" fontId="31" fillId="0" borderId="61" xfId="0" applyFont="1" applyBorder="1" applyAlignment="1">
      <alignment horizontal="center" vertical="center" textRotation="90"/>
    </xf>
    <xf numFmtId="0" fontId="17" fillId="0" borderId="37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3" fillId="0" borderId="4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3" fillId="8" borderId="37" xfId="0" applyFont="1" applyFill="1" applyBorder="1" applyAlignment="1" applyProtection="1">
      <alignment horizontal="center"/>
    </xf>
    <xf numFmtId="0" fontId="0" fillId="8" borderId="60" xfId="0" applyFill="1" applyBorder="1" applyAlignment="1" applyProtection="1">
      <alignment horizontal="center"/>
    </xf>
    <xf numFmtId="0" fontId="0" fillId="8" borderId="56" xfId="0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134"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420694</xdr:colOff>
      <xdr:row>0</xdr:row>
      <xdr:rowOff>111126</xdr:rowOff>
    </xdr:from>
    <xdr:ext cx="8508999" cy="463550"/>
    <xdr:sp macro="" textlink="">
      <xdr:nvSpPr>
        <xdr:cNvPr id="2" name="ZoneTexte 1"/>
        <xdr:cNvSpPr txBox="1"/>
      </xdr:nvSpPr>
      <xdr:spPr>
        <a:xfrm>
          <a:off x="1068394" y="111126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</a:t>
          </a:r>
          <a:endParaRPr lang="fr-FR" sz="16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165100</xdr:rowOff>
    </xdr:from>
    <xdr:to>
      <xdr:col>15</xdr:col>
      <xdr:colOff>565150</xdr:colOff>
      <xdr:row>5</xdr:row>
      <xdr:rowOff>15875</xdr:rowOff>
    </xdr:to>
    <xdr:sp macro="" textlink="">
      <xdr:nvSpPr>
        <xdr:cNvPr id="6" name="ZoneTexte 5"/>
        <xdr:cNvSpPr txBox="1"/>
      </xdr:nvSpPr>
      <xdr:spPr>
        <a:xfrm>
          <a:off x="0" y="946150"/>
          <a:ext cx="11341100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CANOPY DIMENSION VERIFICATION 11.1</a:t>
          </a:r>
        </a:p>
      </xdr:txBody>
    </xdr:sp>
    <xdr:clientData/>
  </xdr:twoCellAnchor>
  <xdr:twoCellAnchor>
    <xdr:from>
      <xdr:col>0</xdr:col>
      <xdr:colOff>0</xdr:colOff>
      <xdr:row>13</xdr:row>
      <xdr:rowOff>82550</xdr:rowOff>
    </xdr:from>
    <xdr:to>
      <xdr:col>15</xdr:col>
      <xdr:colOff>558800</xdr:colOff>
      <xdr:row>14</xdr:row>
      <xdr:rowOff>136525</xdr:rowOff>
    </xdr:to>
    <xdr:sp macro="" textlink="">
      <xdr:nvSpPr>
        <xdr:cNvPr id="7" name="ZoneTexte 6"/>
        <xdr:cNvSpPr txBox="1"/>
      </xdr:nvSpPr>
      <xdr:spPr>
        <a:xfrm>
          <a:off x="0" y="3098800"/>
          <a:ext cx="11334750" cy="250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LINE ATTACHMENT POINT VERIFICATION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 11.2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273050</xdr:colOff>
      <xdr:row>40</xdr:row>
      <xdr:rowOff>16741</xdr:rowOff>
    </xdr:from>
    <xdr:to>
      <xdr:col>9</xdr:col>
      <xdr:colOff>372053</xdr:colOff>
      <xdr:row>45</xdr:row>
      <xdr:rowOff>93229</xdr:rowOff>
    </xdr:to>
    <xdr:sp macro="" textlink="">
      <xdr:nvSpPr>
        <xdr:cNvPr id="10" name="ZoneTexte 9"/>
        <xdr:cNvSpPr txBox="1"/>
      </xdr:nvSpPr>
      <xdr:spPr>
        <a:xfrm>
          <a:off x="2921000" y="9135341"/>
          <a:ext cx="5052003" cy="10607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266700</xdr:colOff>
      <xdr:row>39</xdr:row>
      <xdr:rowOff>0</xdr:rowOff>
    </xdr:from>
    <xdr:to>
      <xdr:col>9</xdr:col>
      <xdr:colOff>365703</xdr:colOff>
      <xdr:row>40</xdr:row>
      <xdr:rowOff>9525</xdr:rowOff>
    </xdr:to>
    <xdr:sp macro="" textlink="">
      <xdr:nvSpPr>
        <xdr:cNvPr id="11" name="ZoneTexte 10"/>
        <xdr:cNvSpPr txBox="1"/>
      </xdr:nvSpPr>
      <xdr:spPr>
        <a:xfrm>
          <a:off x="2914650" y="8883650"/>
          <a:ext cx="5052003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COMMENT</a:t>
          </a:r>
        </a:p>
      </xdr:txBody>
    </xdr:sp>
    <xdr:clientData/>
  </xdr:twoCellAnchor>
  <xdr:twoCellAnchor editAs="oneCell">
    <xdr:from>
      <xdr:col>0</xdr:col>
      <xdr:colOff>184150</xdr:colOff>
      <xdr:row>49</xdr:row>
      <xdr:rowOff>184150</xdr:rowOff>
    </xdr:from>
    <xdr:to>
      <xdr:col>2</xdr:col>
      <xdr:colOff>254000</xdr:colOff>
      <xdr:row>57</xdr:row>
      <xdr:rowOff>133351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11385550"/>
          <a:ext cx="1905000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569100</xdr:colOff>
      <xdr:row>49</xdr:row>
      <xdr:rowOff>150000</xdr:rowOff>
    </xdr:from>
    <xdr:to>
      <xdr:col>5</xdr:col>
      <xdr:colOff>353200</xdr:colOff>
      <xdr:row>57</xdr:row>
      <xdr:rowOff>99201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4250" y="11351400"/>
          <a:ext cx="1905000" cy="1524000"/>
        </a:xfrm>
        <a:prstGeom prst="rect">
          <a:avLst/>
        </a:prstGeom>
      </xdr:spPr>
    </xdr:pic>
    <xdr:clientData/>
  </xdr:twoCellAnchor>
  <xdr:twoCellAnchor editAs="oneCell">
    <xdr:from>
      <xdr:col>5</xdr:col>
      <xdr:colOff>687350</xdr:colOff>
      <xdr:row>49</xdr:row>
      <xdr:rowOff>141250</xdr:rowOff>
    </xdr:from>
    <xdr:to>
      <xdr:col>8</xdr:col>
      <xdr:colOff>52350</xdr:colOff>
      <xdr:row>57</xdr:row>
      <xdr:rowOff>90451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400" y="11342650"/>
          <a:ext cx="1905000" cy="1524000"/>
        </a:xfrm>
        <a:prstGeom prst="rect">
          <a:avLst/>
        </a:prstGeom>
      </xdr:spPr>
    </xdr:pic>
    <xdr:clientData/>
  </xdr:twoCellAnchor>
  <xdr:oneCellAnchor>
    <xdr:from>
      <xdr:col>7</xdr:col>
      <xdr:colOff>44449</xdr:colOff>
      <xdr:row>15</xdr:row>
      <xdr:rowOff>171450</xdr:rowOff>
    </xdr:from>
    <xdr:ext cx="2555617" cy="322001"/>
    <xdr:sp macro="" textlink="">
      <xdr:nvSpPr>
        <xdr:cNvPr id="22" name="ZoneTexte 21"/>
        <xdr:cNvSpPr txBox="1"/>
      </xdr:nvSpPr>
      <xdr:spPr>
        <a:xfrm>
          <a:off x="5841999" y="3632200"/>
          <a:ext cx="2555617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+/-10 mm</a:t>
          </a:r>
          <a:endParaRPr lang="fr-FR" sz="1100"/>
        </a:p>
      </xdr:txBody>
    </xdr:sp>
    <xdr:clientData/>
  </xdr:oneCellAnchor>
  <xdr:twoCellAnchor>
    <xdr:from>
      <xdr:col>5</xdr:col>
      <xdr:colOff>615130</xdr:colOff>
      <xdr:row>16</xdr:row>
      <xdr:rowOff>95251</xdr:rowOff>
    </xdr:from>
    <xdr:to>
      <xdr:col>6</xdr:col>
      <xdr:colOff>218663</xdr:colOff>
      <xdr:row>20</xdr:row>
      <xdr:rowOff>91514</xdr:rowOff>
    </xdr:to>
    <xdr:sp macro="" textlink="">
      <xdr:nvSpPr>
        <xdr:cNvPr id="13" name="Forme libre 12"/>
        <xdr:cNvSpPr/>
      </xdr:nvSpPr>
      <xdr:spPr>
        <a:xfrm>
          <a:off x="4571180" y="350520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609600</xdr:colOff>
      <xdr:row>16</xdr:row>
      <xdr:rowOff>31750</xdr:rowOff>
    </xdr:from>
    <xdr:to>
      <xdr:col>4</xdr:col>
      <xdr:colOff>76921</xdr:colOff>
      <xdr:row>18</xdr:row>
      <xdr:rowOff>129612</xdr:rowOff>
    </xdr:to>
    <xdr:sp macro="" textlink="">
      <xdr:nvSpPr>
        <xdr:cNvPr id="15" name="Forme libre 14"/>
        <xdr:cNvSpPr/>
      </xdr:nvSpPr>
      <xdr:spPr>
        <a:xfrm>
          <a:off x="3257550" y="3441700"/>
          <a:ext cx="140421" cy="49791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0 w 11542135"/>
            <a:gd name="connsiteY0" fmla="*/ 0 h 219577"/>
            <a:gd name="connsiteX1" fmla="*/ 6479998 w 11542135"/>
            <a:gd name="connsiteY1" fmla="*/ 219577 h 219577"/>
            <a:gd name="connsiteX0" fmla="*/ 0 w 6479998"/>
            <a:gd name="connsiteY0" fmla="*/ 0 h 219577"/>
            <a:gd name="connsiteX1" fmla="*/ 6479998 w 6479998"/>
            <a:gd name="connsiteY1" fmla="*/ 219577 h 219577"/>
            <a:gd name="connsiteX0" fmla="*/ 1486809 w 4117806"/>
            <a:gd name="connsiteY0" fmla="*/ 0 h 231380"/>
            <a:gd name="connsiteX1" fmla="*/ 4117806 w 4117806"/>
            <a:gd name="connsiteY1" fmla="*/ 231380 h 231380"/>
            <a:gd name="connsiteX0" fmla="*/ 0 w 2659845"/>
            <a:gd name="connsiteY0" fmla="*/ 0 h 231380"/>
            <a:gd name="connsiteX1" fmla="*/ 2630997 w 2659845"/>
            <a:gd name="connsiteY1" fmla="*/ 231380 h 2313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9845" h="231380">
              <a:moveTo>
                <a:pt x="0" y="0"/>
              </a:moveTo>
              <a:cubicBezTo>
                <a:pt x="731550" y="195711"/>
                <a:pt x="2936455" y="129150"/>
                <a:pt x="2630997" y="23138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589730</xdr:colOff>
      <xdr:row>16</xdr:row>
      <xdr:rowOff>133351</xdr:rowOff>
    </xdr:from>
    <xdr:to>
      <xdr:col>5</xdr:col>
      <xdr:colOff>294863</xdr:colOff>
      <xdr:row>20</xdr:row>
      <xdr:rowOff>129614</xdr:rowOff>
    </xdr:to>
    <xdr:sp macro="" textlink="">
      <xdr:nvSpPr>
        <xdr:cNvPr id="16" name="Forme libre 15"/>
        <xdr:cNvSpPr/>
      </xdr:nvSpPr>
      <xdr:spPr>
        <a:xfrm>
          <a:off x="3910780" y="354330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405580</xdr:colOff>
      <xdr:row>16</xdr:row>
      <xdr:rowOff>177801</xdr:rowOff>
    </xdr:from>
    <xdr:to>
      <xdr:col>13</xdr:col>
      <xdr:colOff>263113</xdr:colOff>
      <xdr:row>20</xdr:row>
      <xdr:rowOff>174064</xdr:rowOff>
    </xdr:to>
    <xdr:sp macro="" textlink="">
      <xdr:nvSpPr>
        <xdr:cNvPr id="17" name="Forme libre 16"/>
        <xdr:cNvSpPr/>
      </xdr:nvSpPr>
      <xdr:spPr>
        <a:xfrm>
          <a:off x="9257480" y="358775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437330</xdr:colOff>
      <xdr:row>16</xdr:row>
      <xdr:rowOff>190501</xdr:rowOff>
    </xdr:from>
    <xdr:to>
      <xdr:col>12</xdr:col>
      <xdr:colOff>294863</xdr:colOff>
      <xdr:row>20</xdr:row>
      <xdr:rowOff>186764</xdr:rowOff>
    </xdr:to>
    <xdr:sp macro="" textlink="">
      <xdr:nvSpPr>
        <xdr:cNvPr id="19" name="Forme libre 18"/>
        <xdr:cNvSpPr/>
      </xdr:nvSpPr>
      <xdr:spPr>
        <a:xfrm>
          <a:off x="8806630" y="360045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247650</xdr:colOff>
      <xdr:row>14</xdr:row>
      <xdr:rowOff>146050</xdr:rowOff>
    </xdr:from>
    <xdr:ext cx="2145323" cy="376948"/>
    <xdr:sp macro="" textlink="">
      <xdr:nvSpPr>
        <xdr:cNvPr id="14" name="ZoneTexte 13"/>
        <xdr:cNvSpPr txBox="1"/>
      </xdr:nvSpPr>
      <xdr:spPr>
        <a:xfrm>
          <a:off x="2895600" y="316230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10</xdr:col>
      <xdr:colOff>558800</xdr:colOff>
      <xdr:row>15</xdr:row>
      <xdr:rowOff>88900</xdr:rowOff>
    </xdr:from>
    <xdr:ext cx="2145323" cy="376948"/>
    <xdr:sp macro="" textlink="">
      <xdr:nvSpPr>
        <xdr:cNvPr id="18" name="ZoneTexte 17"/>
        <xdr:cNvSpPr txBox="1"/>
      </xdr:nvSpPr>
      <xdr:spPr>
        <a:xfrm>
          <a:off x="8362950" y="330200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13</xdr:col>
      <xdr:colOff>133350</xdr:colOff>
      <xdr:row>28</xdr:row>
      <xdr:rowOff>19050</xdr:rowOff>
    </xdr:from>
    <xdr:ext cx="2145323" cy="376948"/>
    <xdr:sp macro="" textlink="">
      <xdr:nvSpPr>
        <xdr:cNvPr id="20" name="ZoneTexte 19"/>
        <xdr:cNvSpPr txBox="1"/>
      </xdr:nvSpPr>
      <xdr:spPr>
        <a:xfrm>
          <a:off x="9467850" y="582930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twoCellAnchor>
    <xdr:from>
      <xdr:col>11</xdr:col>
      <xdr:colOff>444476</xdr:colOff>
      <xdr:row>28</xdr:row>
      <xdr:rowOff>84267</xdr:rowOff>
    </xdr:from>
    <xdr:to>
      <xdr:col>13</xdr:col>
      <xdr:colOff>139699</xdr:colOff>
      <xdr:row>31</xdr:row>
      <xdr:rowOff>110565</xdr:rowOff>
    </xdr:to>
    <xdr:sp macro="" textlink="">
      <xdr:nvSpPr>
        <xdr:cNvPr id="21" name="Forme libre 20"/>
        <xdr:cNvSpPr/>
      </xdr:nvSpPr>
      <xdr:spPr>
        <a:xfrm>
          <a:off x="8813776" y="5894517"/>
          <a:ext cx="660423" cy="6358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  <a:gd name="connsiteX0" fmla="*/ 8593266 w 8593266"/>
            <a:gd name="connsiteY0" fmla="*/ 3660 h 376681"/>
            <a:gd name="connsiteX1" fmla="*/ 2203172 w 8593266"/>
            <a:gd name="connsiteY1" fmla="*/ 376681 h 376681"/>
            <a:gd name="connsiteX0" fmla="*/ 12509678 w 12509678"/>
            <a:gd name="connsiteY0" fmla="*/ 5105 h 295502"/>
            <a:gd name="connsiteX1" fmla="*/ 105525 w 12509678"/>
            <a:gd name="connsiteY1" fmla="*/ 295502 h 2955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509678" h="295502">
              <a:moveTo>
                <a:pt x="12509678" y="5105"/>
              </a:moveTo>
              <a:cubicBezTo>
                <a:pt x="-1793913" y="-32301"/>
                <a:pt x="50139" y="143108"/>
                <a:pt x="105525" y="295502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431799</xdr:colOff>
      <xdr:row>29</xdr:row>
      <xdr:rowOff>12701</xdr:rowOff>
    </xdr:from>
    <xdr:to>
      <xdr:col>13</xdr:col>
      <xdr:colOff>101600</xdr:colOff>
      <xdr:row>31</xdr:row>
      <xdr:rowOff>95251</xdr:rowOff>
    </xdr:to>
    <xdr:sp macro="" textlink="">
      <xdr:nvSpPr>
        <xdr:cNvPr id="24" name="Forme libre 23"/>
        <xdr:cNvSpPr/>
      </xdr:nvSpPr>
      <xdr:spPr>
        <a:xfrm>
          <a:off x="9283699" y="6026151"/>
          <a:ext cx="152401" cy="488950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  <a:gd name="connsiteX0" fmla="*/ 8593266 w 8593266"/>
            <a:gd name="connsiteY0" fmla="*/ 3660 h 376681"/>
            <a:gd name="connsiteX1" fmla="*/ 2203172 w 8593266"/>
            <a:gd name="connsiteY1" fmla="*/ 376681 h 376681"/>
            <a:gd name="connsiteX0" fmla="*/ 12509678 w 12509678"/>
            <a:gd name="connsiteY0" fmla="*/ 5105 h 295502"/>
            <a:gd name="connsiteX1" fmla="*/ 105525 w 12509678"/>
            <a:gd name="connsiteY1" fmla="*/ 295502 h 2955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509678" h="295502">
              <a:moveTo>
                <a:pt x="12509678" y="5105"/>
              </a:moveTo>
              <a:cubicBezTo>
                <a:pt x="-1793913" y="-32301"/>
                <a:pt x="50139" y="143108"/>
                <a:pt x="105525" y="295502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317501</xdr:colOff>
      <xdr:row>6</xdr:row>
      <xdr:rowOff>127000</xdr:rowOff>
    </xdr:from>
    <xdr:to>
      <xdr:col>10</xdr:col>
      <xdr:colOff>120651</xdr:colOff>
      <xdr:row>7</xdr:row>
      <xdr:rowOff>215900</xdr:rowOff>
    </xdr:to>
    <xdr:sp macro="" textlink="">
      <xdr:nvSpPr>
        <xdr:cNvPr id="27" name="Forme libre 26"/>
        <xdr:cNvSpPr/>
      </xdr:nvSpPr>
      <xdr:spPr>
        <a:xfrm flipH="1">
          <a:off x="7486651" y="1498600"/>
          <a:ext cx="438150" cy="292100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0 w 11542135"/>
            <a:gd name="connsiteY0" fmla="*/ 0 h 219577"/>
            <a:gd name="connsiteX1" fmla="*/ 6479998 w 11542135"/>
            <a:gd name="connsiteY1" fmla="*/ 219577 h 219577"/>
            <a:gd name="connsiteX0" fmla="*/ 0 w 6479998"/>
            <a:gd name="connsiteY0" fmla="*/ 0 h 219577"/>
            <a:gd name="connsiteX1" fmla="*/ 6479998 w 6479998"/>
            <a:gd name="connsiteY1" fmla="*/ 219577 h 219577"/>
            <a:gd name="connsiteX0" fmla="*/ 1486809 w 4117806"/>
            <a:gd name="connsiteY0" fmla="*/ 0 h 231380"/>
            <a:gd name="connsiteX1" fmla="*/ 4117806 w 4117806"/>
            <a:gd name="connsiteY1" fmla="*/ 231380 h 231380"/>
            <a:gd name="connsiteX0" fmla="*/ 0 w 2659845"/>
            <a:gd name="connsiteY0" fmla="*/ 0 h 231380"/>
            <a:gd name="connsiteX1" fmla="*/ 2630997 w 2659845"/>
            <a:gd name="connsiteY1" fmla="*/ 231380 h 2313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9845" h="231380">
              <a:moveTo>
                <a:pt x="0" y="0"/>
              </a:moveTo>
              <a:cubicBezTo>
                <a:pt x="731550" y="195711"/>
                <a:pt x="2936455" y="129150"/>
                <a:pt x="2630997" y="23138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279400</xdr:colOff>
      <xdr:row>6</xdr:row>
      <xdr:rowOff>177801</xdr:rowOff>
    </xdr:from>
    <xdr:to>
      <xdr:col>13</xdr:col>
      <xdr:colOff>91663</xdr:colOff>
      <xdr:row>8</xdr:row>
      <xdr:rowOff>127000</xdr:rowOff>
    </xdr:to>
    <xdr:sp macro="" textlink="">
      <xdr:nvSpPr>
        <xdr:cNvPr id="28" name="Forme libre 27"/>
        <xdr:cNvSpPr/>
      </xdr:nvSpPr>
      <xdr:spPr>
        <a:xfrm>
          <a:off x="9131300" y="1549401"/>
          <a:ext cx="294863" cy="387349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628650</xdr:colOff>
      <xdr:row>5</xdr:row>
      <xdr:rowOff>63500</xdr:rowOff>
    </xdr:from>
    <xdr:ext cx="2145323" cy="376948"/>
    <xdr:sp macro="" textlink="">
      <xdr:nvSpPr>
        <xdr:cNvPr id="26" name="ZoneTexte 25"/>
        <xdr:cNvSpPr txBox="1"/>
      </xdr:nvSpPr>
      <xdr:spPr>
        <a:xfrm>
          <a:off x="7797800" y="123825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3</xdr:row>
      <xdr:rowOff>135591</xdr:rowOff>
    </xdr:from>
    <xdr:to>
      <xdr:col>13</xdr:col>
      <xdr:colOff>747058</xdr:colOff>
      <xdr:row>5</xdr:row>
      <xdr:rowOff>53042</xdr:rowOff>
    </xdr:to>
    <xdr:sp macro="" textlink="">
      <xdr:nvSpPr>
        <xdr:cNvPr id="2" name="ZoneTexte 1"/>
        <xdr:cNvSpPr txBox="1"/>
      </xdr:nvSpPr>
      <xdr:spPr>
        <a:xfrm>
          <a:off x="95997" y="920003"/>
          <a:ext cx="9040532" cy="3059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RISER LENGTH VERIFICATION 11.4</a:t>
          </a:r>
        </a:p>
      </xdr:txBody>
    </xdr:sp>
    <xdr:clientData/>
  </xdr:twoCellAnchor>
  <xdr:oneCellAnchor>
    <xdr:from>
      <xdr:col>6</xdr:col>
      <xdr:colOff>260350</xdr:colOff>
      <xdr:row>6</xdr:row>
      <xdr:rowOff>196850</xdr:rowOff>
    </xdr:from>
    <xdr:ext cx="2362200" cy="322001"/>
    <xdr:sp macro="" textlink="">
      <xdr:nvSpPr>
        <xdr:cNvPr id="6" name="ZoneTexte 5"/>
        <xdr:cNvSpPr txBox="1"/>
      </xdr:nvSpPr>
      <xdr:spPr>
        <a:xfrm>
          <a:off x="3606800" y="1257300"/>
          <a:ext cx="2362200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5</a:t>
          </a:r>
          <a:endParaRPr lang="fr-FR" sz="1100"/>
        </a:p>
      </xdr:txBody>
    </xdr:sp>
    <xdr:clientData/>
  </xdr:oneCellAnchor>
  <xdr:twoCellAnchor>
    <xdr:from>
      <xdr:col>4</xdr:col>
      <xdr:colOff>1</xdr:colOff>
      <xdr:row>9</xdr:row>
      <xdr:rowOff>0</xdr:rowOff>
    </xdr:from>
    <xdr:to>
      <xdr:col>4</xdr:col>
      <xdr:colOff>293436</xdr:colOff>
      <xdr:row>14</xdr:row>
      <xdr:rowOff>104588</xdr:rowOff>
    </xdr:to>
    <xdr:sp macro="" textlink="">
      <xdr:nvSpPr>
        <xdr:cNvPr id="5" name="Forme libre 4"/>
        <xdr:cNvSpPr/>
      </xdr:nvSpPr>
      <xdr:spPr>
        <a:xfrm>
          <a:off x="2711825" y="1949824"/>
          <a:ext cx="293435" cy="1075764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03008" h="573679">
              <a:moveTo>
                <a:pt x="0" y="0"/>
              </a:moveTo>
              <a:cubicBezTo>
                <a:pt x="731550" y="195711"/>
                <a:pt x="15686264" y="571778"/>
                <a:pt x="1548456" y="57367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25924</xdr:colOff>
      <xdr:row>8</xdr:row>
      <xdr:rowOff>104588</xdr:rowOff>
    </xdr:from>
    <xdr:to>
      <xdr:col>4</xdr:col>
      <xdr:colOff>450816</xdr:colOff>
      <xdr:row>18</xdr:row>
      <xdr:rowOff>97117</xdr:rowOff>
    </xdr:to>
    <xdr:sp macro="" textlink="">
      <xdr:nvSpPr>
        <xdr:cNvPr id="7" name="Forme libre 6"/>
        <xdr:cNvSpPr/>
      </xdr:nvSpPr>
      <xdr:spPr>
        <a:xfrm>
          <a:off x="2737748" y="1860176"/>
          <a:ext cx="424892" cy="193488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4048271 w 7759889"/>
            <a:gd name="connsiteY0" fmla="*/ 0 h 594331"/>
            <a:gd name="connsiteX1" fmla="*/ 0 w 7759889"/>
            <a:gd name="connsiteY1" fmla="*/ 594331 h 594331"/>
            <a:gd name="connsiteX0" fmla="*/ 4048271 w 11789431"/>
            <a:gd name="connsiteY0" fmla="*/ 0 h 594331"/>
            <a:gd name="connsiteX1" fmla="*/ 0 w 11789431"/>
            <a:gd name="connsiteY1" fmla="*/ 594331 h 5943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789431" h="594331">
              <a:moveTo>
                <a:pt x="4048271" y="0"/>
              </a:moveTo>
              <a:cubicBezTo>
                <a:pt x="4779821" y="195711"/>
                <a:pt x="23465682" y="576367"/>
                <a:pt x="0" y="59433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</xdr:col>
      <xdr:colOff>403412</xdr:colOff>
      <xdr:row>7</xdr:row>
      <xdr:rowOff>82176</xdr:rowOff>
    </xdr:from>
    <xdr:ext cx="2145323" cy="376948"/>
    <xdr:sp macro="" textlink="">
      <xdr:nvSpPr>
        <xdr:cNvPr id="9" name="ZoneTexte 8"/>
        <xdr:cNvSpPr txBox="1"/>
      </xdr:nvSpPr>
      <xdr:spPr>
        <a:xfrm>
          <a:off x="1314824" y="1643529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480405</xdr:colOff>
      <xdr:row>80</xdr:row>
      <xdr:rowOff>30695</xdr:rowOff>
    </xdr:from>
    <xdr:ext cx="2137273" cy="562429"/>
    <xdr:sp macro="" textlink="">
      <xdr:nvSpPr>
        <xdr:cNvPr id="2" name="ZoneTexte 1"/>
        <xdr:cNvSpPr txBox="1"/>
      </xdr:nvSpPr>
      <xdr:spPr>
        <a:xfrm>
          <a:off x="8826119" y="16032695"/>
          <a:ext cx="2137273" cy="562429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 1 group pair is superior at 20 </a:t>
          </a:r>
          <a:endParaRPr lang="fr-FR" sz="1100"/>
        </a:p>
      </xdr:txBody>
    </xdr:sp>
    <xdr:clientData/>
  </xdr:oneCellAnchor>
  <xdr:twoCellAnchor>
    <xdr:from>
      <xdr:col>0</xdr:col>
      <xdr:colOff>461819</xdr:colOff>
      <xdr:row>91</xdr:row>
      <xdr:rowOff>41233</xdr:rowOff>
    </xdr:from>
    <xdr:to>
      <xdr:col>0</xdr:col>
      <xdr:colOff>478312</xdr:colOff>
      <xdr:row>118</xdr:row>
      <xdr:rowOff>214416</xdr:rowOff>
    </xdr:to>
    <xdr:cxnSp macro="">
      <xdr:nvCxnSpPr>
        <xdr:cNvPr id="4" name="Connecteur droit avec flèche 3"/>
        <xdr:cNvCxnSpPr/>
      </xdr:nvCxnSpPr>
      <xdr:spPr>
        <a:xfrm flipH="1">
          <a:off x="461819" y="3867727"/>
          <a:ext cx="16493" cy="505526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115459</xdr:colOff>
      <xdr:row>119</xdr:row>
      <xdr:rowOff>24740</xdr:rowOff>
    </xdr:from>
    <xdr:to>
      <xdr:col>0</xdr:col>
      <xdr:colOff>865913</xdr:colOff>
      <xdr:row>121</xdr:row>
      <xdr:rowOff>57727</xdr:rowOff>
    </xdr:to>
    <xdr:sp macro="" textlink="">
      <xdr:nvSpPr>
        <xdr:cNvPr id="5" name="ZoneTexte 4"/>
        <xdr:cNvSpPr txBox="1"/>
      </xdr:nvSpPr>
      <xdr:spPr>
        <a:xfrm>
          <a:off x="115459" y="8988961"/>
          <a:ext cx="750454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87</xdr:row>
      <xdr:rowOff>32988</xdr:rowOff>
    </xdr:from>
    <xdr:to>
      <xdr:col>0</xdr:col>
      <xdr:colOff>890648</xdr:colOff>
      <xdr:row>89</xdr:row>
      <xdr:rowOff>189676</xdr:rowOff>
    </xdr:to>
    <xdr:sp macro="" textlink="">
      <xdr:nvSpPr>
        <xdr:cNvPr id="6" name="ZoneTexte 5"/>
        <xdr:cNvSpPr txBox="1"/>
      </xdr:nvSpPr>
      <xdr:spPr>
        <a:xfrm>
          <a:off x="49480" y="3067793"/>
          <a:ext cx="841168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0</xdr:col>
      <xdr:colOff>461820</xdr:colOff>
      <xdr:row>130</xdr:row>
      <xdr:rowOff>145143</xdr:rowOff>
    </xdr:from>
    <xdr:to>
      <xdr:col>0</xdr:col>
      <xdr:colOff>489857</xdr:colOff>
      <xdr:row>158</xdr:row>
      <xdr:rowOff>241653</xdr:rowOff>
    </xdr:to>
    <xdr:cxnSp macro="">
      <xdr:nvCxnSpPr>
        <xdr:cNvPr id="11" name="Connecteur droit avec flèche 10"/>
        <xdr:cNvCxnSpPr/>
      </xdr:nvCxnSpPr>
      <xdr:spPr>
        <a:xfrm flipH="1">
          <a:off x="461820" y="28402643"/>
          <a:ext cx="28037" cy="598386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833220</xdr:colOff>
      <xdr:row>77</xdr:row>
      <xdr:rowOff>16759</xdr:rowOff>
    </xdr:from>
    <xdr:to>
      <xdr:col>28</xdr:col>
      <xdr:colOff>480786</xdr:colOff>
      <xdr:row>79</xdr:row>
      <xdr:rowOff>30101</xdr:rowOff>
    </xdr:to>
    <xdr:sp macro="" textlink="">
      <xdr:nvSpPr>
        <xdr:cNvPr id="15" name="ZoneTexte 14"/>
        <xdr:cNvSpPr txBox="1"/>
      </xdr:nvSpPr>
      <xdr:spPr>
        <a:xfrm>
          <a:off x="833220" y="15610545"/>
          <a:ext cx="15522566" cy="41248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Attack Angle (11.3.1  relative line lenght  verification  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267672</xdr:colOff>
      <xdr:row>43</xdr:row>
      <xdr:rowOff>265044</xdr:rowOff>
    </xdr:from>
    <xdr:to>
      <xdr:col>29</xdr:col>
      <xdr:colOff>145143</xdr:colOff>
      <xdr:row>44</xdr:row>
      <xdr:rowOff>99917</xdr:rowOff>
    </xdr:to>
    <xdr:sp macro="" textlink="">
      <xdr:nvSpPr>
        <xdr:cNvPr id="22" name="ZoneTexte 21"/>
        <xdr:cNvSpPr txBox="1"/>
      </xdr:nvSpPr>
      <xdr:spPr>
        <a:xfrm>
          <a:off x="267672" y="8438401"/>
          <a:ext cx="16269542" cy="50615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ARC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TEST ( 11.3.3 absolute line lenght verification)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268942</xdr:colOff>
      <xdr:row>45</xdr:row>
      <xdr:rowOff>175072</xdr:rowOff>
    </xdr:from>
    <xdr:ext cx="2748643" cy="505943"/>
    <xdr:sp macro="" textlink="">
      <xdr:nvSpPr>
        <xdr:cNvPr id="23" name="ZoneTexte 22"/>
        <xdr:cNvSpPr txBox="1"/>
      </xdr:nvSpPr>
      <xdr:spPr>
        <a:xfrm>
          <a:off x="5847871" y="9219286"/>
          <a:ext cx="2748643" cy="505943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3 or more pair  are  superior at 50 </a:t>
          </a:r>
          <a:endParaRPr lang="fr-FR" sz="1100"/>
        </a:p>
      </xdr:txBody>
    </xdr:sp>
    <xdr:clientData/>
  </xdr:oneCellAnchor>
  <xdr:oneCellAnchor>
    <xdr:from>
      <xdr:col>2</xdr:col>
      <xdr:colOff>144176</xdr:colOff>
      <xdr:row>46</xdr:row>
      <xdr:rowOff>198079</xdr:rowOff>
    </xdr:from>
    <xdr:ext cx="2748643" cy="505943"/>
    <xdr:sp macro="" textlink="">
      <xdr:nvSpPr>
        <xdr:cNvPr id="25" name="ZoneTexte 24"/>
        <xdr:cNvSpPr txBox="1"/>
      </xdr:nvSpPr>
      <xdr:spPr>
        <a:xfrm>
          <a:off x="1849605" y="9469079"/>
          <a:ext cx="2748643" cy="505943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RISER LENGTH IF CONSTRUCTEUR DATA ARE WITH OUT</a:t>
          </a:r>
          <a:endParaRPr lang="fr-FR" sz="1100"/>
        </a:p>
      </xdr:txBody>
    </xdr:sp>
    <xdr:clientData/>
  </xdr:oneCellAnchor>
  <xdr:twoCellAnchor>
    <xdr:from>
      <xdr:col>0</xdr:col>
      <xdr:colOff>115459</xdr:colOff>
      <xdr:row>159</xdr:row>
      <xdr:rowOff>24740</xdr:rowOff>
    </xdr:from>
    <xdr:to>
      <xdr:col>0</xdr:col>
      <xdr:colOff>865913</xdr:colOff>
      <xdr:row>161</xdr:row>
      <xdr:rowOff>57727</xdr:rowOff>
    </xdr:to>
    <xdr:sp macro="" textlink="">
      <xdr:nvSpPr>
        <xdr:cNvPr id="27" name="ZoneTexte 26"/>
        <xdr:cNvSpPr txBox="1"/>
      </xdr:nvSpPr>
      <xdr:spPr>
        <a:xfrm>
          <a:off x="115459" y="25161669"/>
          <a:ext cx="750454" cy="550058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127</xdr:row>
      <xdr:rowOff>32988</xdr:rowOff>
    </xdr:from>
    <xdr:to>
      <xdr:col>0</xdr:col>
      <xdr:colOff>890648</xdr:colOff>
      <xdr:row>129</xdr:row>
      <xdr:rowOff>189676</xdr:rowOff>
    </xdr:to>
    <xdr:sp macro="" textlink="">
      <xdr:nvSpPr>
        <xdr:cNvPr id="28" name="ZoneTexte 27"/>
        <xdr:cNvSpPr txBox="1"/>
      </xdr:nvSpPr>
      <xdr:spPr>
        <a:xfrm>
          <a:off x="49480" y="18429845"/>
          <a:ext cx="841168" cy="55583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oneCellAnchor>
    <xdr:from>
      <xdr:col>3</xdr:col>
      <xdr:colOff>371929</xdr:colOff>
      <xdr:row>79</xdr:row>
      <xdr:rowOff>163284</xdr:rowOff>
    </xdr:from>
    <xdr:ext cx="3165928" cy="607787"/>
    <xdr:sp macro="" textlink="">
      <xdr:nvSpPr>
        <xdr:cNvPr id="32" name="ZoneTexte 31"/>
        <xdr:cNvSpPr txBox="1"/>
      </xdr:nvSpPr>
      <xdr:spPr>
        <a:xfrm>
          <a:off x="2630715" y="15965713"/>
          <a:ext cx="3165928" cy="607787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PROPERLY THE ORIGINAL AND MEASURED WING ACCORDING TO THE GROUP SYSTEM</a:t>
          </a:r>
          <a:endParaRPr lang="fr-FR" sz="1100"/>
        </a:p>
      </xdr:txBody>
    </xdr:sp>
    <xdr:clientData/>
  </xdr:oneCellAnchor>
  <xdr:twoCellAnchor>
    <xdr:from>
      <xdr:col>0</xdr:col>
      <xdr:colOff>346363</xdr:colOff>
      <xdr:row>10</xdr:row>
      <xdr:rowOff>92363</xdr:rowOff>
    </xdr:from>
    <xdr:to>
      <xdr:col>16</xdr:col>
      <xdr:colOff>425959</xdr:colOff>
      <xdr:row>15</xdr:row>
      <xdr:rowOff>142933</xdr:rowOff>
    </xdr:to>
    <xdr:sp macro="" textlink="">
      <xdr:nvSpPr>
        <xdr:cNvPr id="83" name="ZoneTexte 82"/>
        <xdr:cNvSpPr txBox="1"/>
      </xdr:nvSpPr>
      <xdr:spPr>
        <a:xfrm>
          <a:off x="346363" y="2297545"/>
          <a:ext cx="9535323" cy="10550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LINE MEASUREMENT:</a:t>
          </a:r>
        </a:p>
        <a:p>
          <a:r>
            <a:rPr lang="fr-FR" sz="1400" b="1" baseline="0"/>
            <a:t>FILL UP THE TARE LAZER AND MACHINE IF NECESSARY. ( TECHNIC MEASUREMENT AND DISTANCE FROM RODE TO TARGET)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UP IN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LIGHT BLUE CELLS ; ONLY 1 SIDE( left or right ).   THE SECOND SIDE ONLY IF FAIL EVENT.</a:t>
          </a:r>
          <a:endParaRPr lang="fr-FR" sz="1400">
            <a:effectLst/>
          </a:endParaRPr>
        </a:p>
        <a:p>
          <a:endParaRPr lang="fr-FR" sz="1400" b="1"/>
        </a:p>
      </xdr:txBody>
    </xdr:sp>
    <xdr:clientData/>
  </xdr:twoCellAnchor>
  <xdr:twoCellAnchor>
    <xdr:from>
      <xdr:col>16</xdr:col>
      <xdr:colOff>50001</xdr:colOff>
      <xdr:row>11</xdr:row>
      <xdr:rowOff>159622</xdr:rowOff>
    </xdr:from>
    <xdr:to>
      <xdr:col>18</xdr:col>
      <xdr:colOff>447312</xdr:colOff>
      <xdr:row>13</xdr:row>
      <xdr:rowOff>105343</xdr:rowOff>
    </xdr:to>
    <xdr:sp macro="" textlink="">
      <xdr:nvSpPr>
        <xdr:cNvPr id="84" name="Forme libre 83"/>
        <xdr:cNvSpPr/>
      </xdr:nvSpPr>
      <xdr:spPr>
        <a:xfrm>
          <a:off x="9505728" y="2526440"/>
          <a:ext cx="1505675" cy="33826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09371" h="341954">
              <a:moveTo>
                <a:pt x="0" y="143542"/>
              </a:moveTo>
              <a:cubicBezTo>
                <a:pt x="702236" y="-98007"/>
                <a:pt x="1262842" y="-36557"/>
                <a:pt x="1509371" y="341954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48914</xdr:colOff>
      <xdr:row>10</xdr:row>
      <xdr:rowOff>99160</xdr:rowOff>
    </xdr:from>
    <xdr:to>
      <xdr:col>25</xdr:col>
      <xdr:colOff>184727</xdr:colOff>
      <xdr:row>13</xdr:row>
      <xdr:rowOff>92363</xdr:rowOff>
    </xdr:to>
    <xdr:sp macro="" textlink="">
      <xdr:nvSpPr>
        <xdr:cNvPr id="85" name="Forme libre 84"/>
        <xdr:cNvSpPr/>
      </xdr:nvSpPr>
      <xdr:spPr>
        <a:xfrm>
          <a:off x="9504641" y="2269705"/>
          <a:ext cx="5019541" cy="58202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382059"/>
            <a:gd name="connsiteY0" fmla="*/ 310627 h 310627"/>
            <a:gd name="connsiteX1" fmla="*/ 1382059 w 1382059"/>
            <a:gd name="connsiteY1" fmla="*/ 310627 h 310627"/>
            <a:gd name="connsiteX0" fmla="*/ 0 w 1436239"/>
            <a:gd name="connsiteY0" fmla="*/ 238742 h 422389"/>
            <a:gd name="connsiteX1" fmla="*/ 1436239 w 1436239"/>
            <a:gd name="connsiteY1" fmla="*/ 422389 h 4223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36239" h="422389">
              <a:moveTo>
                <a:pt x="0" y="238742"/>
              </a:moveTo>
              <a:cubicBezTo>
                <a:pt x="329934" y="-209616"/>
                <a:pt x="1189710" y="43878"/>
                <a:pt x="1436239" y="42238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26</xdr:col>
      <xdr:colOff>277091</xdr:colOff>
      <xdr:row>0</xdr:row>
      <xdr:rowOff>0</xdr:rowOff>
    </xdr:from>
    <xdr:to>
      <xdr:col>33</xdr:col>
      <xdr:colOff>489156</xdr:colOff>
      <xdr:row>14</xdr:row>
      <xdr:rowOff>3848</xdr:rowOff>
    </xdr:to>
    <xdr:grpSp>
      <xdr:nvGrpSpPr>
        <xdr:cNvPr id="87" name="Groupe 86"/>
        <xdr:cNvGrpSpPr/>
      </xdr:nvGrpSpPr>
      <xdr:grpSpPr>
        <a:xfrm>
          <a:off x="15136091" y="0"/>
          <a:ext cx="5419065" cy="2971030"/>
          <a:chOff x="15001957" y="115454"/>
          <a:chExt cx="5419065" cy="2971030"/>
        </a:xfrm>
      </xdr:grpSpPr>
      <xdr:grpSp>
        <xdr:nvGrpSpPr>
          <xdr:cNvPr id="88" name="Groupe 87"/>
          <xdr:cNvGrpSpPr/>
        </xdr:nvGrpSpPr>
        <xdr:grpSpPr>
          <a:xfrm>
            <a:off x="15028333" y="115454"/>
            <a:ext cx="5392689" cy="2971030"/>
            <a:chOff x="6468752" y="381187"/>
            <a:chExt cx="15040429" cy="6988397"/>
          </a:xfrm>
        </xdr:grpSpPr>
        <xdr:pic>
          <xdr:nvPicPr>
            <xdr:cNvPr id="100" name="Image 99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6296" b="13801"/>
            <a:stretch/>
          </xdr:blipFill>
          <xdr:spPr>
            <a:xfrm>
              <a:off x="6468752" y="381187"/>
              <a:ext cx="15040429" cy="6988397"/>
            </a:xfrm>
            <a:prstGeom prst="rect">
              <a:avLst/>
            </a:prstGeom>
          </xdr:spPr>
        </xdr:pic>
        <xdr:sp macro="" textlink="">
          <xdr:nvSpPr>
            <xdr:cNvPr id="101" name="Ellipse 100"/>
            <xdr:cNvSpPr/>
          </xdr:nvSpPr>
          <xdr:spPr>
            <a:xfrm>
              <a:off x="12007273" y="2528454"/>
              <a:ext cx="2309091" cy="242454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2" name="Ellipse 101"/>
            <xdr:cNvSpPr/>
          </xdr:nvSpPr>
          <xdr:spPr>
            <a:xfrm>
              <a:off x="9827492" y="2588491"/>
              <a:ext cx="2309091" cy="242454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3" name="Ellipse 102"/>
            <xdr:cNvSpPr/>
          </xdr:nvSpPr>
          <xdr:spPr>
            <a:xfrm>
              <a:off x="8074892" y="2636982"/>
              <a:ext cx="2309091" cy="242454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89" name="Ellipse 88"/>
          <xdr:cNvSpPr/>
        </xdr:nvSpPr>
        <xdr:spPr>
          <a:xfrm>
            <a:off x="15238372" y="1538652"/>
            <a:ext cx="466643" cy="533333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0" name="Ellipse 89"/>
          <xdr:cNvSpPr/>
        </xdr:nvSpPr>
        <xdr:spPr>
          <a:xfrm>
            <a:off x="17812728" y="1554283"/>
            <a:ext cx="835919" cy="58762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1" name="Ellipse 90"/>
          <xdr:cNvSpPr/>
        </xdr:nvSpPr>
        <xdr:spPr>
          <a:xfrm>
            <a:off x="18631064" y="1584568"/>
            <a:ext cx="835918" cy="58762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2" name="Ellipse 91"/>
          <xdr:cNvSpPr/>
        </xdr:nvSpPr>
        <xdr:spPr>
          <a:xfrm>
            <a:off x="19429861" y="1551353"/>
            <a:ext cx="835918" cy="58762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3" name="ZoneTexte 92"/>
          <xdr:cNvSpPr txBox="1"/>
        </xdr:nvSpPr>
        <xdr:spPr>
          <a:xfrm>
            <a:off x="18041329" y="1514231"/>
            <a:ext cx="436360" cy="314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G1</a:t>
            </a:r>
          </a:p>
        </xdr:txBody>
      </xdr:sp>
      <xdr:sp macro="" textlink="">
        <xdr:nvSpPr>
          <xdr:cNvPr id="94" name="ZoneTexte 93"/>
          <xdr:cNvSpPr txBox="1"/>
        </xdr:nvSpPr>
        <xdr:spPr>
          <a:xfrm>
            <a:off x="18849897" y="1520092"/>
            <a:ext cx="436359" cy="314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G2</a:t>
            </a:r>
          </a:p>
        </xdr:txBody>
      </xdr:sp>
      <xdr:sp macro="" textlink="">
        <xdr:nvSpPr>
          <xdr:cNvPr id="95" name="ZoneTexte 94"/>
          <xdr:cNvSpPr txBox="1"/>
        </xdr:nvSpPr>
        <xdr:spPr>
          <a:xfrm>
            <a:off x="15994184" y="1104257"/>
            <a:ext cx="445315" cy="3142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G3</a:t>
            </a:r>
          </a:p>
        </xdr:txBody>
      </xdr:sp>
      <xdr:sp macro="" textlink="">
        <xdr:nvSpPr>
          <xdr:cNvPr id="96" name="ZoneTexte 95"/>
          <xdr:cNvSpPr txBox="1"/>
        </xdr:nvSpPr>
        <xdr:spPr>
          <a:xfrm>
            <a:off x="15001957" y="1836290"/>
            <a:ext cx="445315" cy="3085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stab</a:t>
            </a:r>
          </a:p>
        </xdr:txBody>
      </xdr:sp>
      <xdr:sp macro="" textlink="">
        <xdr:nvSpPr>
          <xdr:cNvPr id="97" name="ZoneTexte 96"/>
          <xdr:cNvSpPr txBox="1"/>
        </xdr:nvSpPr>
        <xdr:spPr>
          <a:xfrm>
            <a:off x="19722929" y="1492739"/>
            <a:ext cx="436359" cy="314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G3</a:t>
            </a:r>
          </a:p>
        </xdr:txBody>
      </xdr:sp>
      <xdr:sp macro="" textlink="">
        <xdr:nvSpPr>
          <xdr:cNvPr id="98" name="ZoneTexte 97"/>
          <xdr:cNvSpPr txBox="1"/>
        </xdr:nvSpPr>
        <xdr:spPr>
          <a:xfrm>
            <a:off x="16351575" y="1109134"/>
            <a:ext cx="439616" cy="3142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G2</a:t>
            </a:r>
          </a:p>
        </xdr:txBody>
      </xdr:sp>
      <xdr:sp macro="" textlink="">
        <xdr:nvSpPr>
          <xdr:cNvPr id="99" name="ZoneTexte 98"/>
          <xdr:cNvSpPr txBox="1"/>
        </xdr:nvSpPr>
        <xdr:spPr>
          <a:xfrm>
            <a:off x="17190752" y="1078849"/>
            <a:ext cx="436360" cy="3085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G1</a:t>
            </a:r>
          </a:p>
        </xdr:txBody>
      </xdr:sp>
    </xdr:grpSp>
    <xdr:clientData/>
  </xdr:twoCellAnchor>
  <xdr:twoCellAnchor>
    <xdr:from>
      <xdr:col>16</xdr:col>
      <xdr:colOff>398676</xdr:colOff>
      <xdr:row>15</xdr:row>
      <xdr:rowOff>73061</xdr:rowOff>
    </xdr:from>
    <xdr:to>
      <xdr:col>20</xdr:col>
      <xdr:colOff>11605</xdr:colOff>
      <xdr:row>16</xdr:row>
      <xdr:rowOff>138547</xdr:rowOff>
    </xdr:to>
    <xdr:sp macro="" textlink="">
      <xdr:nvSpPr>
        <xdr:cNvPr id="104" name="Forme libre 103"/>
        <xdr:cNvSpPr/>
      </xdr:nvSpPr>
      <xdr:spPr>
        <a:xfrm>
          <a:off x="9854403" y="3444334"/>
          <a:ext cx="1829657" cy="48112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48507" h="573679">
              <a:moveTo>
                <a:pt x="0" y="0"/>
              </a:moveTo>
              <a:cubicBezTo>
                <a:pt x="731550" y="195711"/>
                <a:pt x="1555982" y="29970"/>
                <a:pt x="1548456" y="57367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366350</xdr:colOff>
      <xdr:row>15</xdr:row>
      <xdr:rowOff>17643</xdr:rowOff>
    </xdr:from>
    <xdr:to>
      <xdr:col>27</xdr:col>
      <xdr:colOff>13868</xdr:colOff>
      <xdr:row>16</xdr:row>
      <xdr:rowOff>94674</xdr:rowOff>
    </xdr:to>
    <xdr:sp macro="" textlink="">
      <xdr:nvSpPr>
        <xdr:cNvPr id="105" name="Forme libre 104"/>
        <xdr:cNvSpPr/>
      </xdr:nvSpPr>
      <xdr:spPr>
        <a:xfrm>
          <a:off x="9822077" y="3388916"/>
          <a:ext cx="5570336" cy="49266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4714383"/>
            <a:gd name="connsiteY0" fmla="*/ 0 h 587445"/>
            <a:gd name="connsiteX1" fmla="*/ 4714373 w 4714383"/>
            <a:gd name="connsiteY1" fmla="*/ 587445 h 5874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714383" h="587445">
              <a:moveTo>
                <a:pt x="0" y="0"/>
              </a:moveTo>
              <a:cubicBezTo>
                <a:pt x="731550" y="195711"/>
                <a:pt x="4721899" y="43736"/>
                <a:pt x="4714373" y="587445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9"/>
  <sheetViews>
    <sheetView tabSelected="1" workbookViewId="0">
      <selection activeCell="L2" sqref="L2"/>
    </sheetView>
  </sheetViews>
  <sheetFormatPr baseColWidth="10" defaultRowHeight="15.5"/>
  <cols>
    <col min="1" max="1" width="7.84375" customWidth="1"/>
    <col min="2" max="2" width="6.765625" customWidth="1"/>
    <col min="3" max="3" width="9" customWidth="1"/>
    <col min="11" max="11" width="19.3828125" customWidth="1"/>
    <col min="12" max="12" width="20.61328125" customWidth="1"/>
  </cols>
  <sheetData>
    <row r="1" spans="1:148" ht="32.5" customHeight="1"/>
    <row r="2" spans="1:148" ht="20" customHeight="1" thickBot="1"/>
    <row r="3" spans="1:148" ht="33" customHeight="1" thickBot="1">
      <c r="C3" s="447" t="s">
        <v>132</v>
      </c>
      <c r="D3" s="448"/>
      <c r="E3" s="451"/>
      <c r="F3" s="452"/>
      <c r="G3" s="452"/>
      <c r="H3" s="453"/>
    </row>
    <row r="4" spans="1:148" ht="28" customHeight="1" thickBot="1">
      <c r="C4" s="307"/>
      <c r="D4" s="307"/>
      <c r="E4" s="449"/>
      <c r="F4" s="450"/>
      <c r="G4" s="450"/>
      <c r="H4" s="450"/>
    </row>
    <row r="5" spans="1:148" s="1" customFormat="1" ht="20.5" thickBot="1">
      <c r="A5" s="37" t="s">
        <v>47</v>
      </c>
      <c r="B5" s="339" t="s">
        <v>94</v>
      </c>
      <c r="C5" s="340"/>
      <c r="D5" s="341" t="s">
        <v>100</v>
      </c>
      <c r="E5" s="342"/>
      <c r="F5" s="343"/>
      <c r="G5" s="344"/>
      <c r="H5" s="344"/>
      <c r="I5" s="344"/>
      <c r="J5" s="345"/>
      <c r="K5" s="43" t="s">
        <v>0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</row>
    <row r="6" spans="1:148" s="1" customFormat="1" ht="20.5" thickBot="1">
      <c r="A6" s="61" t="s">
        <v>48</v>
      </c>
      <c r="B6" s="339" t="s">
        <v>93</v>
      </c>
      <c r="C6" s="340"/>
      <c r="D6" s="341" t="s">
        <v>16</v>
      </c>
      <c r="E6" s="342"/>
      <c r="F6" s="343"/>
      <c r="G6" s="344"/>
      <c r="H6" s="344"/>
      <c r="I6" s="344"/>
      <c r="J6" s="345"/>
      <c r="K6" s="44" t="s">
        <v>20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</row>
    <row r="7" spans="1:148" s="1" customFormat="1" ht="20.5" thickBot="1">
      <c r="A7" s="46" t="s">
        <v>49</v>
      </c>
      <c r="B7" s="339" t="s">
        <v>131</v>
      </c>
      <c r="C7" s="340"/>
      <c r="D7" s="341" t="s">
        <v>18</v>
      </c>
      <c r="E7" s="342"/>
      <c r="F7" s="343"/>
      <c r="G7" s="344"/>
      <c r="H7" s="344"/>
      <c r="I7" s="344"/>
      <c r="J7" s="345"/>
      <c r="K7" s="45" t="s">
        <v>21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</row>
    <row r="8" spans="1:148">
      <c r="A8" s="1"/>
      <c r="B8" s="19"/>
      <c r="E8" s="21"/>
      <c r="F8" s="38"/>
      <c r="G8" s="38"/>
      <c r="I8" s="38"/>
      <c r="J8" s="38"/>
    </row>
    <row r="9" spans="1:148">
      <c r="A9" s="1"/>
      <c r="B9" s="19"/>
      <c r="E9" s="21"/>
      <c r="F9" s="38"/>
      <c r="G9" s="38"/>
      <c r="I9" s="38"/>
      <c r="J9" s="38"/>
    </row>
    <row r="10" spans="1:148" ht="16" thickBot="1"/>
    <row r="11" spans="1:148" ht="16" thickBot="1">
      <c r="A11" s="51"/>
      <c r="B11" s="52"/>
      <c r="C11" s="52"/>
      <c r="D11" s="52"/>
      <c r="E11" s="79"/>
      <c r="F11" s="233" t="s">
        <v>40</v>
      </c>
      <c r="G11" s="348" t="s">
        <v>45</v>
      </c>
      <c r="H11" s="348"/>
      <c r="I11" s="348"/>
      <c r="J11" s="346" t="s">
        <v>95</v>
      </c>
      <c r="K11" s="347"/>
      <c r="L11" s="46" t="s">
        <v>96</v>
      </c>
    </row>
    <row r="12" spans="1:148">
      <c r="A12" s="329" t="s">
        <v>44</v>
      </c>
      <c r="B12" s="330"/>
      <c r="C12" s="330"/>
      <c r="D12" s="330"/>
      <c r="E12" s="331"/>
      <c r="F12" s="281"/>
      <c r="G12" s="325"/>
      <c r="H12" s="325"/>
      <c r="I12" s="325"/>
      <c r="J12" s="337" t="s">
        <v>101</v>
      </c>
      <c r="K12" s="338"/>
      <c r="L12" s="313"/>
    </row>
    <row r="13" spans="1:148">
      <c r="A13" s="332" t="s">
        <v>46</v>
      </c>
      <c r="B13" s="333"/>
      <c r="C13" s="333"/>
      <c r="D13" s="333"/>
      <c r="E13" s="334"/>
      <c r="F13" s="281"/>
      <c r="G13" s="326"/>
      <c r="H13" s="325"/>
      <c r="I13" s="325"/>
      <c r="J13" s="335" t="s">
        <v>97</v>
      </c>
      <c r="K13" s="336"/>
      <c r="L13" s="314"/>
    </row>
    <row r="14" spans="1:148">
      <c r="A14" s="319" t="s">
        <v>59</v>
      </c>
      <c r="B14" s="320"/>
      <c r="C14" s="320"/>
      <c r="D14" s="320"/>
      <c r="E14" s="25" t="s">
        <v>11</v>
      </c>
      <c r="F14" s="281"/>
      <c r="G14" s="325"/>
      <c r="H14" s="325"/>
      <c r="I14" s="325"/>
      <c r="J14" s="335" t="s">
        <v>98</v>
      </c>
      <c r="K14" s="336"/>
      <c r="L14" s="314"/>
    </row>
    <row r="15" spans="1:148">
      <c r="A15" s="321"/>
      <c r="B15" s="322"/>
      <c r="C15" s="322"/>
      <c r="D15" s="322"/>
      <c r="E15" s="25" t="s">
        <v>8</v>
      </c>
      <c r="F15" s="281"/>
      <c r="G15" s="325"/>
      <c r="H15" s="325"/>
      <c r="I15" s="325"/>
      <c r="J15" s="335" t="s">
        <v>98</v>
      </c>
      <c r="K15" s="336"/>
      <c r="L15" s="314"/>
    </row>
    <row r="16" spans="1:148">
      <c r="A16" s="321"/>
      <c r="B16" s="322"/>
      <c r="C16" s="322"/>
      <c r="D16" s="322"/>
      <c r="E16" s="25" t="s">
        <v>9</v>
      </c>
      <c r="F16" s="281"/>
      <c r="G16" s="325"/>
      <c r="H16" s="325"/>
      <c r="I16" s="325"/>
      <c r="J16" s="335" t="s">
        <v>98</v>
      </c>
      <c r="K16" s="336"/>
      <c r="L16" s="314"/>
    </row>
    <row r="17" spans="1:12">
      <c r="A17" s="323"/>
      <c r="B17" s="324"/>
      <c r="C17" s="324"/>
      <c r="D17" s="324"/>
      <c r="E17" s="28" t="s">
        <v>10</v>
      </c>
      <c r="F17" s="281"/>
      <c r="G17" s="325"/>
      <c r="H17" s="325"/>
      <c r="I17" s="325"/>
      <c r="J17" s="335" t="s">
        <v>98</v>
      </c>
      <c r="K17" s="336"/>
      <c r="L17" s="314"/>
    </row>
    <row r="18" spans="1:12">
      <c r="A18" s="329" t="s">
        <v>50</v>
      </c>
      <c r="B18" s="330"/>
      <c r="C18" s="330"/>
      <c r="D18" s="330"/>
      <c r="E18" s="331"/>
      <c r="F18" s="281"/>
      <c r="G18" s="325"/>
      <c r="H18" s="325"/>
      <c r="I18" s="325"/>
      <c r="J18" s="335" t="s">
        <v>102</v>
      </c>
      <c r="K18" s="336"/>
      <c r="L18" s="314"/>
    </row>
    <row r="19" spans="1:12" ht="16" thickBot="1">
      <c r="A19" s="316" t="s">
        <v>51</v>
      </c>
      <c r="B19" s="317"/>
      <c r="C19" s="317"/>
      <c r="D19" s="317"/>
      <c r="E19" s="318"/>
      <c r="F19" s="281"/>
      <c r="G19" s="325"/>
      <c r="H19" s="325"/>
      <c r="I19" s="325"/>
      <c r="J19" s="327" t="s">
        <v>99</v>
      </c>
      <c r="K19" s="328"/>
      <c r="L19" s="315"/>
    </row>
  </sheetData>
  <sheetProtection sheet="1" objects="1" scenarios="1"/>
  <mergeCells count="35">
    <mergeCell ref="C3:D3"/>
    <mergeCell ref="E3:H3"/>
    <mergeCell ref="J12:K12"/>
    <mergeCell ref="B7:C7"/>
    <mergeCell ref="B6:C6"/>
    <mergeCell ref="B5:C5"/>
    <mergeCell ref="D5:E5"/>
    <mergeCell ref="F5:J5"/>
    <mergeCell ref="D6:E6"/>
    <mergeCell ref="F6:J6"/>
    <mergeCell ref="D7:E7"/>
    <mergeCell ref="F7:J7"/>
    <mergeCell ref="J11:K11"/>
    <mergeCell ref="G11:I11"/>
    <mergeCell ref="J17:K17"/>
    <mergeCell ref="J16:K16"/>
    <mergeCell ref="J15:K15"/>
    <mergeCell ref="J14:K14"/>
    <mergeCell ref="J13:K13"/>
    <mergeCell ref="L12:L19"/>
    <mergeCell ref="A19:E19"/>
    <mergeCell ref="A14:D17"/>
    <mergeCell ref="G19:I19"/>
    <mergeCell ref="G18:I18"/>
    <mergeCell ref="G17:I17"/>
    <mergeCell ref="G16:I16"/>
    <mergeCell ref="G15:I15"/>
    <mergeCell ref="G14:I14"/>
    <mergeCell ref="G13:I13"/>
    <mergeCell ref="G12:I12"/>
    <mergeCell ref="J19:K19"/>
    <mergeCell ref="A12:E12"/>
    <mergeCell ref="A18:E18"/>
    <mergeCell ref="A13:E13"/>
    <mergeCell ref="J18:K1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8"/>
  <sheetViews>
    <sheetView zoomScale="70" zoomScaleNormal="70" workbookViewId="0">
      <selection activeCell="Q33" sqref="Q33"/>
    </sheetView>
  </sheetViews>
  <sheetFormatPr baseColWidth="10" defaultColWidth="9.23046875" defaultRowHeight="15.5"/>
  <cols>
    <col min="1" max="1" width="12.61328125" bestFit="1" customWidth="1"/>
    <col min="2" max="2" width="9.61328125" bestFit="1" customWidth="1"/>
    <col min="3" max="3" width="9.84375" bestFit="1" customWidth="1"/>
    <col min="4" max="4" width="8.15234375" customWidth="1"/>
    <col min="5" max="5" width="7.69140625" bestFit="1" customWidth="1"/>
    <col min="6" max="6" width="8.921875" bestFit="1" customWidth="1"/>
    <col min="8" max="8" width="12.61328125" bestFit="1" customWidth="1"/>
    <col min="9" max="9" width="8.15234375" bestFit="1" customWidth="1"/>
    <col min="10" max="10" width="7.69140625" customWidth="1"/>
    <col min="11" max="11" width="6.84375" bestFit="1" customWidth="1"/>
    <col min="12" max="13" width="5.84375" bestFit="1" customWidth="1"/>
  </cols>
  <sheetData>
    <row r="1" spans="1:151" s="1" customFormat="1" ht="20.5" thickBot="1">
      <c r="A1" s="61" t="s">
        <v>47</v>
      </c>
      <c r="B1" s="339" t="str">
        <f>Synthesis!B5</f>
        <v>OZONE</v>
      </c>
      <c r="C1" s="340"/>
      <c r="D1" s="352"/>
      <c r="F1" s="341" t="s">
        <v>17</v>
      </c>
      <c r="G1" s="342"/>
      <c r="H1" s="353"/>
      <c r="I1" s="339">
        <f>Synthesis!F5</f>
        <v>0</v>
      </c>
      <c r="J1" s="340"/>
      <c r="K1" s="340"/>
      <c r="L1" s="340"/>
      <c r="M1" s="352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1" t="s">
        <v>48</v>
      </c>
      <c r="B2" s="339" t="str">
        <f>Synthesis!B6</f>
        <v>ENZO 2</v>
      </c>
      <c r="C2" s="340"/>
      <c r="D2" s="352"/>
      <c r="F2" s="341" t="s">
        <v>16</v>
      </c>
      <c r="G2" s="342"/>
      <c r="H2" s="353"/>
      <c r="I2" s="339">
        <f>Synthesis!F6</f>
        <v>0</v>
      </c>
      <c r="J2" s="340"/>
      <c r="K2" s="340"/>
      <c r="L2" s="340"/>
      <c r="M2" s="352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49</v>
      </c>
      <c r="B3" s="339" t="str">
        <f>Synthesis!B7</f>
        <v>LARGE</v>
      </c>
      <c r="C3" s="340"/>
      <c r="D3" s="352"/>
      <c r="F3" s="341" t="s">
        <v>18</v>
      </c>
      <c r="G3" s="342"/>
      <c r="H3" s="353"/>
      <c r="I3" s="339">
        <f>Synthesis!F7</f>
        <v>0</v>
      </c>
      <c r="J3" s="340"/>
      <c r="K3" s="340"/>
      <c r="L3" s="340"/>
      <c r="M3" s="352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4"/>
      <c r="G4" s="6"/>
      <c r="H4" s="5"/>
    </row>
    <row r="5" spans="1:151">
      <c r="B5" s="64"/>
    </row>
    <row r="7" spans="1:151" ht="16" thickBo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51" ht="18.5" thickBot="1">
      <c r="A8" s="354" t="s">
        <v>58</v>
      </c>
      <c r="B8" s="356"/>
      <c r="C8" s="356"/>
      <c r="D8" s="91" t="s">
        <v>56</v>
      </c>
      <c r="E8" s="90" t="s">
        <v>57</v>
      </c>
      <c r="G8" s="59"/>
      <c r="H8" s="354" t="s">
        <v>26</v>
      </c>
      <c r="I8" s="355"/>
      <c r="J8" s="59"/>
      <c r="M8" s="19"/>
      <c r="N8" s="1"/>
      <c r="O8" s="1"/>
    </row>
    <row r="9" spans="1:151" ht="16" thickBot="1">
      <c r="A9" s="66"/>
      <c r="B9" s="83" t="s">
        <v>23</v>
      </c>
      <c r="C9" s="84" t="s">
        <v>24</v>
      </c>
      <c r="D9" s="85" t="s">
        <v>33</v>
      </c>
      <c r="E9" s="86" t="s">
        <v>34</v>
      </c>
      <c r="G9" s="1"/>
      <c r="H9" s="66"/>
      <c r="I9" s="67"/>
      <c r="J9" s="67" t="s">
        <v>23</v>
      </c>
      <c r="K9" s="24"/>
      <c r="M9" s="24"/>
      <c r="N9" s="1"/>
      <c r="O9" s="1"/>
    </row>
    <row r="10" spans="1:151" ht="16" thickBot="1">
      <c r="A10" s="65" t="s">
        <v>32</v>
      </c>
      <c r="B10" s="308">
        <v>13946</v>
      </c>
      <c r="C10" s="87" t="s">
        <v>103</v>
      </c>
      <c r="D10" s="88">
        <f>B10*1.02</f>
        <v>14224.92</v>
      </c>
      <c r="E10" s="89">
        <f>B10*0.98</f>
        <v>13667.08</v>
      </c>
      <c r="H10" s="65" t="s">
        <v>32</v>
      </c>
      <c r="I10" s="238">
        <f>J10+M10</f>
        <v>0</v>
      </c>
      <c r="J10" s="282"/>
      <c r="K10" s="361" t="s">
        <v>104</v>
      </c>
      <c r="L10" s="362"/>
      <c r="M10" s="283">
        <v>0</v>
      </c>
      <c r="N10" s="239"/>
      <c r="O10" s="241"/>
      <c r="P10" s="24"/>
    </row>
    <row r="11" spans="1:151" ht="16" thickBot="1">
      <c r="A11" s="68" t="s">
        <v>25</v>
      </c>
      <c r="B11" s="308">
        <v>7235</v>
      </c>
      <c r="C11" s="80" t="s">
        <v>103</v>
      </c>
      <c r="D11" s="81">
        <f>B11*1.01</f>
        <v>7307.35</v>
      </c>
      <c r="E11" s="82">
        <f>B11*0.99</f>
        <v>7162.65</v>
      </c>
      <c r="H11" s="68" t="s">
        <v>25</v>
      </c>
      <c r="I11" s="238">
        <f>J11+M11</f>
        <v>0</v>
      </c>
      <c r="J11" s="282"/>
      <c r="K11" s="361"/>
      <c r="L11" s="362"/>
      <c r="M11" s="283">
        <v>0</v>
      </c>
      <c r="N11" s="1"/>
      <c r="O11" s="1"/>
    </row>
    <row r="12" spans="1:151" ht="16" thickBot="1">
      <c r="A12" s="19"/>
      <c r="B12" s="24"/>
      <c r="C12" s="24"/>
      <c r="D12" s="91" t="s">
        <v>105</v>
      </c>
      <c r="E12" s="90" t="s">
        <v>106</v>
      </c>
      <c r="F12" s="60"/>
      <c r="H12" s="19"/>
      <c r="I12" s="60"/>
      <c r="J12" s="24"/>
      <c r="K12" s="19"/>
      <c r="M12" s="60"/>
      <c r="N12" s="1"/>
    </row>
    <row r="13" spans="1:151">
      <c r="A13" s="57"/>
      <c r="B13" s="1"/>
      <c r="E13" s="7"/>
      <c r="F13" s="7"/>
    </row>
    <row r="14" spans="1:151">
      <c r="A14" s="57"/>
      <c r="B14" s="1"/>
      <c r="E14" s="7"/>
      <c r="F14" s="7"/>
      <c r="L14" s="19"/>
      <c r="M14" s="2"/>
    </row>
    <row r="15" spans="1:151">
      <c r="A15" s="57"/>
      <c r="B15" s="1"/>
      <c r="E15" s="7"/>
      <c r="F15" s="7"/>
      <c r="L15" s="19"/>
      <c r="M15" s="2"/>
    </row>
    <row r="16" spans="1:151">
      <c r="A16" s="57"/>
      <c r="B16" s="1"/>
      <c r="E16" s="7"/>
      <c r="F16" s="7"/>
      <c r="L16" s="19"/>
      <c r="M16" s="2"/>
    </row>
    <row r="17" spans="1:13">
      <c r="A17" s="363"/>
      <c r="B17" s="364"/>
      <c r="E17" s="7"/>
      <c r="F17" s="7"/>
      <c r="L17" s="240"/>
      <c r="M17" s="2"/>
    </row>
    <row r="18" spans="1:13" ht="16" thickBot="1"/>
    <row r="19" spans="1:13" ht="16" thickBot="1">
      <c r="A19" s="349" t="s">
        <v>125</v>
      </c>
      <c r="B19" s="351"/>
      <c r="C19" s="351"/>
      <c r="D19" s="350"/>
      <c r="E19" s="349" t="s">
        <v>104</v>
      </c>
      <c r="F19" s="350"/>
      <c r="H19" s="349" t="s">
        <v>126</v>
      </c>
      <c r="I19" s="351"/>
      <c r="J19" s="351"/>
      <c r="K19" s="351"/>
      <c r="L19" s="351"/>
      <c r="M19" s="350"/>
    </row>
    <row r="20" spans="1:13" ht="16" thickBot="1">
      <c r="A20" s="349" t="s">
        <v>27</v>
      </c>
      <c r="B20" s="350"/>
      <c r="C20" s="349" t="s">
        <v>28</v>
      </c>
      <c r="D20" s="350"/>
      <c r="E20" s="284">
        <v>38</v>
      </c>
      <c r="F20" s="69" t="s">
        <v>52</v>
      </c>
      <c r="H20" s="349" t="s">
        <v>27</v>
      </c>
      <c r="I20" s="350"/>
      <c r="J20" s="349" t="s">
        <v>28</v>
      </c>
      <c r="K20" s="351"/>
      <c r="L20" s="351"/>
      <c r="M20" s="350"/>
    </row>
    <row r="21" spans="1:13" ht="16" thickBot="1">
      <c r="A21" s="237"/>
      <c r="B21" s="213"/>
      <c r="C21" s="214" t="s">
        <v>30</v>
      </c>
      <c r="D21" s="215" t="s">
        <v>31</v>
      </c>
      <c r="E21" s="214" t="s">
        <v>30</v>
      </c>
      <c r="F21" s="216" t="s">
        <v>31</v>
      </c>
      <c r="H21" s="237"/>
      <c r="I21" s="213"/>
      <c r="J21" s="214" t="s">
        <v>30</v>
      </c>
      <c r="K21" s="215" t="s">
        <v>31</v>
      </c>
      <c r="L21" s="214" t="s">
        <v>30</v>
      </c>
      <c r="M21" s="216" t="s">
        <v>31</v>
      </c>
    </row>
    <row r="22" spans="1:13" ht="16" thickBot="1">
      <c r="A22" s="65" t="s">
        <v>91</v>
      </c>
      <c r="B22" s="309">
        <v>2341</v>
      </c>
      <c r="C22" s="211">
        <f t="shared" ref="C22:D28" si="0">E22+$E$20</f>
        <v>38</v>
      </c>
      <c r="D22" s="211">
        <f t="shared" si="0"/>
        <v>38</v>
      </c>
      <c r="E22" s="285"/>
      <c r="F22" s="286"/>
      <c r="H22" s="65" t="s">
        <v>92</v>
      </c>
      <c r="I22" s="311">
        <v>1977</v>
      </c>
      <c r="J22" s="211">
        <f t="shared" ref="J22:K27" si="1">L22+$E$20</f>
        <v>38</v>
      </c>
      <c r="K22" s="211">
        <f t="shared" si="1"/>
        <v>38</v>
      </c>
      <c r="L22" s="292"/>
      <c r="M22" s="286"/>
    </row>
    <row r="23" spans="1:13">
      <c r="A23" s="65" t="s">
        <v>29</v>
      </c>
      <c r="B23" s="309">
        <v>2231</v>
      </c>
      <c r="C23" s="211">
        <f t="shared" si="0"/>
        <v>38</v>
      </c>
      <c r="D23" s="211">
        <f t="shared" si="0"/>
        <v>38</v>
      </c>
      <c r="E23" s="285"/>
      <c r="F23" s="286"/>
      <c r="H23" s="65" t="s">
        <v>29</v>
      </c>
      <c r="I23" s="311">
        <v>1889</v>
      </c>
      <c r="J23" s="211">
        <f t="shared" si="1"/>
        <v>38</v>
      </c>
      <c r="K23" s="211">
        <f t="shared" si="1"/>
        <v>38</v>
      </c>
      <c r="L23" s="292"/>
      <c r="M23" s="286"/>
    </row>
    <row r="24" spans="1:13">
      <c r="A24" s="72" t="s">
        <v>53</v>
      </c>
      <c r="B24" s="309">
        <v>2205</v>
      </c>
      <c r="C24" s="70">
        <f t="shared" si="0"/>
        <v>38</v>
      </c>
      <c r="D24" s="70">
        <f t="shared" si="0"/>
        <v>38</v>
      </c>
      <c r="E24" s="282"/>
      <c r="F24" s="287"/>
      <c r="H24" s="72" t="s">
        <v>53</v>
      </c>
      <c r="I24" s="311">
        <v>1868</v>
      </c>
      <c r="J24" s="70">
        <f t="shared" si="1"/>
        <v>38</v>
      </c>
      <c r="K24" s="70">
        <f t="shared" si="1"/>
        <v>38</v>
      </c>
      <c r="L24" s="288"/>
      <c r="M24" s="289"/>
    </row>
    <row r="25" spans="1:13">
      <c r="A25" s="49" t="s">
        <v>60</v>
      </c>
      <c r="B25" s="310">
        <v>1996</v>
      </c>
      <c r="C25" s="70">
        <f t="shared" si="0"/>
        <v>38</v>
      </c>
      <c r="D25" s="70">
        <f t="shared" si="0"/>
        <v>38</v>
      </c>
      <c r="E25" s="282"/>
      <c r="F25" s="287"/>
      <c r="H25" s="49" t="s">
        <v>63</v>
      </c>
      <c r="I25" s="312">
        <v>1685</v>
      </c>
      <c r="J25" s="70">
        <f t="shared" si="1"/>
        <v>38</v>
      </c>
      <c r="K25" s="70">
        <f t="shared" si="1"/>
        <v>38</v>
      </c>
      <c r="L25" s="288"/>
      <c r="M25" s="289"/>
    </row>
    <row r="26" spans="1:13">
      <c r="A26" s="49" t="s">
        <v>107</v>
      </c>
      <c r="B26" s="310">
        <v>1880</v>
      </c>
      <c r="C26" s="70">
        <f t="shared" si="0"/>
        <v>38</v>
      </c>
      <c r="D26" s="70">
        <f t="shared" si="0"/>
        <v>38</v>
      </c>
      <c r="E26" s="282"/>
      <c r="F26" s="287"/>
      <c r="H26" s="49" t="s">
        <v>64</v>
      </c>
      <c r="I26" s="312">
        <v>1600</v>
      </c>
      <c r="J26" s="70">
        <f t="shared" si="1"/>
        <v>38</v>
      </c>
      <c r="K26" s="70">
        <f t="shared" si="1"/>
        <v>38</v>
      </c>
      <c r="L26" s="288"/>
      <c r="M26" s="289"/>
    </row>
    <row r="27" spans="1:13">
      <c r="A27" s="49" t="s">
        <v>61</v>
      </c>
      <c r="B27" s="310">
        <v>1019</v>
      </c>
      <c r="C27" s="70">
        <f t="shared" si="0"/>
        <v>38</v>
      </c>
      <c r="D27" s="70">
        <f t="shared" si="0"/>
        <v>38</v>
      </c>
      <c r="E27" s="288"/>
      <c r="F27" s="289"/>
      <c r="H27" s="49" t="s">
        <v>65</v>
      </c>
      <c r="I27" s="312">
        <v>865</v>
      </c>
      <c r="J27" s="70">
        <f t="shared" si="1"/>
        <v>38</v>
      </c>
      <c r="K27" s="70">
        <f t="shared" si="1"/>
        <v>38</v>
      </c>
      <c r="L27" s="288"/>
      <c r="M27" s="289"/>
    </row>
    <row r="28" spans="1:13" ht="16" thickBot="1">
      <c r="A28" s="58" t="s">
        <v>62</v>
      </c>
      <c r="B28" s="310">
        <v>723</v>
      </c>
      <c r="C28" s="70">
        <f t="shared" si="0"/>
        <v>38</v>
      </c>
      <c r="D28" s="70">
        <f t="shared" si="0"/>
        <v>38</v>
      </c>
      <c r="E28" s="290"/>
      <c r="F28" s="291"/>
      <c r="H28" s="58" t="s">
        <v>66</v>
      </c>
      <c r="I28" s="312">
        <v>615</v>
      </c>
      <c r="J28" s="212">
        <f>L28+$E$20</f>
        <v>38</v>
      </c>
      <c r="K28" s="212">
        <f>M28+$E$20</f>
        <v>38</v>
      </c>
      <c r="L28" s="290"/>
      <c r="M28" s="291"/>
    </row>
    <row r="29" spans="1:13" ht="16" thickBot="1"/>
    <row r="30" spans="1:13" ht="16" thickBot="1">
      <c r="A30" s="125"/>
      <c r="B30" s="125"/>
      <c r="C30" s="125"/>
      <c r="D30" s="125"/>
      <c r="E30" s="365"/>
      <c r="F30" s="365"/>
      <c r="H30" s="349" t="s">
        <v>127</v>
      </c>
      <c r="I30" s="351"/>
      <c r="J30" s="351"/>
      <c r="K30" s="351"/>
      <c r="L30" s="351"/>
      <c r="M30" s="350"/>
    </row>
    <row r="31" spans="1:13" ht="16" thickBot="1">
      <c r="A31" s="365"/>
      <c r="B31" s="365"/>
      <c r="C31" s="365"/>
      <c r="D31" s="365"/>
      <c r="E31" s="125"/>
      <c r="F31" s="125"/>
      <c r="H31" s="349" t="s">
        <v>27</v>
      </c>
      <c r="I31" s="350"/>
      <c r="J31" s="349" t="s">
        <v>28</v>
      </c>
      <c r="K31" s="351"/>
      <c r="L31" s="351"/>
      <c r="M31" s="350"/>
    </row>
    <row r="32" spans="1:13" ht="16" thickBot="1">
      <c r="A32" s="235"/>
      <c r="B32" s="236"/>
      <c r="C32" s="234"/>
      <c r="D32" s="234"/>
      <c r="E32" s="234"/>
      <c r="F32" s="234"/>
      <c r="H32" s="237"/>
      <c r="I32" s="213"/>
      <c r="J32" s="214" t="s">
        <v>30</v>
      </c>
      <c r="K32" s="215" t="s">
        <v>31</v>
      </c>
      <c r="L32" s="214" t="s">
        <v>30</v>
      </c>
      <c r="M32" s="216" t="s">
        <v>31</v>
      </c>
    </row>
    <row r="33" spans="1:13">
      <c r="A33" s="19"/>
      <c r="B33" s="236"/>
      <c r="C33" s="24"/>
      <c r="D33" s="24"/>
      <c r="E33" s="19"/>
      <c r="F33" s="24"/>
      <c r="H33" s="65" t="s">
        <v>108</v>
      </c>
      <c r="I33" s="309">
        <v>557</v>
      </c>
      <c r="J33" s="211">
        <f t="shared" ref="J33:K35" si="2">L33+$E$20</f>
        <v>38</v>
      </c>
      <c r="K33" s="211">
        <f t="shared" si="2"/>
        <v>38</v>
      </c>
      <c r="L33" s="292"/>
      <c r="M33" s="286"/>
    </row>
    <row r="34" spans="1:13">
      <c r="A34" s="19"/>
      <c r="B34" s="24"/>
      <c r="C34" s="24"/>
      <c r="D34" s="24"/>
      <c r="E34" s="19"/>
      <c r="F34" s="24"/>
      <c r="H34" s="49" t="s">
        <v>109</v>
      </c>
      <c r="I34" s="310">
        <v>476</v>
      </c>
      <c r="J34" s="70">
        <f t="shared" si="2"/>
        <v>38</v>
      </c>
      <c r="K34" s="70">
        <f t="shared" si="2"/>
        <v>38</v>
      </c>
      <c r="L34" s="288"/>
      <c r="M34" s="289"/>
    </row>
    <row r="35" spans="1:13">
      <c r="A35" s="19"/>
      <c r="B35" s="24"/>
      <c r="C35" s="24"/>
      <c r="D35" s="24"/>
      <c r="E35" s="24"/>
      <c r="F35" s="24"/>
      <c r="H35" s="49" t="s">
        <v>110</v>
      </c>
      <c r="I35" s="310">
        <v>338</v>
      </c>
      <c r="J35" s="70">
        <f>L35+$E$20</f>
        <v>38</v>
      </c>
      <c r="K35" s="70">
        <f t="shared" si="2"/>
        <v>38</v>
      </c>
      <c r="L35" s="288"/>
      <c r="M35" s="289"/>
    </row>
    <row r="37" spans="1:1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9" spans="1:13" ht="16" thickBot="1">
      <c r="F39" s="24"/>
      <c r="G39" s="24"/>
      <c r="H39" s="24"/>
    </row>
    <row r="40" spans="1:13" ht="18.5" thickBot="1">
      <c r="A40" s="63" t="s">
        <v>35</v>
      </c>
      <c r="B40" s="62"/>
      <c r="F40" s="24"/>
      <c r="G40" s="24"/>
      <c r="H40" s="24"/>
    </row>
    <row r="41" spans="1:13">
      <c r="A41" s="366"/>
      <c r="B41" s="367"/>
      <c r="C41" s="53" t="s">
        <v>40</v>
      </c>
      <c r="F41" s="364"/>
      <c r="G41" s="364"/>
      <c r="H41" s="24"/>
    </row>
    <row r="42" spans="1:13">
      <c r="A42" s="357" t="s">
        <v>36</v>
      </c>
      <c r="B42" s="358"/>
      <c r="C42" s="71"/>
      <c r="F42" s="235"/>
      <c r="G42" s="235"/>
      <c r="H42" s="24"/>
    </row>
    <row r="43" spans="1:13">
      <c r="A43" s="357" t="s">
        <v>37</v>
      </c>
      <c r="B43" s="358"/>
      <c r="C43" s="71"/>
      <c r="F43" s="24"/>
      <c r="G43" s="24"/>
      <c r="H43" s="24"/>
    </row>
    <row r="44" spans="1:13">
      <c r="A44" s="357" t="s">
        <v>38</v>
      </c>
      <c r="B44" s="358"/>
      <c r="C44" s="71"/>
      <c r="F44" s="24"/>
      <c r="G44" s="24"/>
      <c r="H44" s="24"/>
    </row>
    <row r="45" spans="1:13">
      <c r="A45" s="357" t="s">
        <v>39</v>
      </c>
      <c r="B45" s="358"/>
      <c r="C45" s="71"/>
      <c r="F45" s="24"/>
      <c r="G45" s="24"/>
      <c r="H45" s="24"/>
    </row>
    <row r="46" spans="1:13">
      <c r="A46" s="357" t="s">
        <v>41</v>
      </c>
      <c r="B46" s="358"/>
      <c r="C46" s="71"/>
      <c r="F46" s="24"/>
      <c r="G46" s="24"/>
      <c r="H46" s="24"/>
    </row>
    <row r="47" spans="1:13">
      <c r="A47" s="357" t="s">
        <v>42</v>
      </c>
      <c r="B47" s="358"/>
      <c r="C47" s="71"/>
      <c r="F47" s="24"/>
      <c r="G47" s="24"/>
      <c r="H47" s="24"/>
    </row>
    <row r="48" spans="1:13" ht="46.5" customHeight="1" thickBot="1">
      <c r="A48" s="359" t="s">
        <v>43</v>
      </c>
      <c r="B48" s="360"/>
      <c r="C48" s="73"/>
    </row>
  </sheetData>
  <sheetProtection sheet="1" objects="1" scenarios="1"/>
  <mergeCells count="36">
    <mergeCell ref="A43:B43"/>
    <mergeCell ref="A42:B42"/>
    <mergeCell ref="A41:B41"/>
    <mergeCell ref="F41:G41"/>
    <mergeCell ref="A46:B46"/>
    <mergeCell ref="A47:B47"/>
    <mergeCell ref="A48:B48"/>
    <mergeCell ref="A45:B45"/>
    <mergeCell ref="A44:B44"/>
    <mergeCell ref="K10:L10"/>
    <mergeCell ref="K11:L11"/>
    <mergeCell ref="A17:B17"/>
    <mergeCell ref="E30:F30"/>
    <mergeCell ref="H30:M30"/>
    <mergeCell ref="A31:B31"/>
    <mergeCell ref="C31:D31"/>
    <mergeCell ref="H31:I31"/>
    <mergeCell ref="J31:M31"/>
    <mergeCell ref="A19:D19"/>
    <mergeCell ref="E19:F19"/>
    <mergeCell ref="H19:M19"/>
    <mergeCell ref="A20:B20"/>
    <mergeCell ref="C20:D20"/>
    <mergeCell ref="H20:I20"/>
    <mergeCell ref="J20:M20"/>
    <mergeCell ref="B1:D1"/>
    <mergeCell ref="B2:D2"/>
    <mergeCell ref="B3:D3"/>
    <mergeCell ref="F1:H1"/>
    <mergeCell ref="H8:I8"/>
    <mergeCell ref="I1:M1"/>
    <mergeCell ref="F2:H2"/>
    <mergeCell ref="I2:M2"/>
    <mergeCell ref="F3:H3"/>
    <mergeCell ref="I3:M3"/>
    <mergeCell ref="A8:C8"/>
  </mergeCells>
  <phoneticPr fontId="0" type="noConversion"/>
  <conditionalFormatting sqref="I11">
    <cfRule type="cellIs" dxfId="133" priority="55" operator="greaterThan">
      <formula>$D$11</formula>
    </cfRule>
    <cfRule type="cellIs" dxfId="132" priority="56" operator="lessThan">
      <formula>$E$11</formula>
    </cfRule>
  </conditionalFormatting>
  <conditionalFormatting sqref="D10">
    <cfRule type="cellIs" dxfId="131" priority="57" stopIfTrue="1" operator="greaterThan">
      <formula>$D$8</formula>
    </cfRule>
  </conditionalFormatting>
  <conditionalFormatting sqref="J35">
    <cfRule type="cellIs" dxfId="130" priority="5" operator="lessThan">
      <formula>$I$35-10</formula>
    </cfRule>
    <cfRule type="cellIs" dxfId="129" priority="6" operator="greaterThan">
      <formula>$I$35+10</formula>
    </cfRule>
  </conditionalFormatting>
  <conditionalFormatting sqref="K35">
    <cfRule type="cellIs" dxfId="128" priority="3" operator="lessThan">
      <formula>$I$35-10</formula>
    </cfRule>
    <cfRule type="cellIs" dxfId="127" priority="4" operator="greaterThan">
      <formula>$I$35+10</formula>
    </cfRule>
  </conditionalFormatting>
  <conditionalFormatting sqref="C34:D34">
    <cfRule type="cellIs" dxfId="126" priority="45" operator="greaterThan">
      <formula>$B$34+10</formula>
    </cfRule>
    <cfRule type="cellIs" dxfId="125" priority="46" operator="lessThan">
      <formula>$B$34-10</formula>
    </cfRule>
  </conditionalFormatting>
  <conditionalFormatting sqref="C35:D35">
    <cfRule type="cellIs" dxfId="124" priority="43" operator="greaterThan">
      <formula>$B$35+10</formula>
    </cfRule>
    <cfRule type="cellIs" dxfId="123" priority="44" operator="lessThan">
      <formula>$B$35-10</formula>
    </cfRule>
  </conditionalFormatting>
  <conditionalFormatting sqref="D23">
    <cfRule type="cellIs" dxfId="122" priority="49" stopIfTrue="1" operator="greaterThan">
      <formula>$B$23+10</formula>
    </cfRule>
    <cfRule type="cellIs" dxfId="121" priority="50" stopIfTrue="1" operator="lessThan">
      <formula>$B$23-10</formula>
    </cfRule>
  </conditionalFormatting>
  <conditionalFormatting sqref="C24:D24">
    <cfRule type="cellIs" dxfId="120" priority="41" operator="lessThan">
      <formula>$B$24-10</formula>
    </cfRule>
    <cfRule type="cellIs" dxfId="119" priority="42" operator="greaterThan">
      <formula>$B$24+10</formula>
    </cfRule>
  </conditionalFormatting>
  <conditionalFormatting sqref="J23:K23">
    <cfRule type="cellIs" dxfId="118" priority="39" operator="lessThan">
      <formula>$I$23-10</formula>
    </cfRule>
    <cfRule type="cellIs" dxfId="117" priority="40" operator="greaterThan">
      <formula>$I$23+10</formula>
    </cfRule>
  </conditionalFormatting>
  <conditionalFormatting sqref="J24:K24">
    <cfRule type="cellIs" dxfId="116" priority="37" operator="lessThan">
      <formula>$I$24-10</formula>
    </cfRule>
    <cfRule type="cellIs" dxfId="115" priority="38" operator="greaterThan">
      <formula>$I$24+10</formula>
    </cfRule>
  </conditionalFormatting>
  <conditionalFormatting sqref="J25:K25">
    <cfRule type="cellIs" dxfId="114" priority="35" operator="lessThan">
      <formula>$I$25-10</formula>
    </cfRule>
    <cfRule type="cellIs" dxfId="113" priority="36" operator="greaterThan">
      <formula>$I$25+10</formula>
    </cfRule>
  </conditionalFormatting>
  <conditionalFormatting sqref="J26:K26">
    <cfRule type="cellIs" dxfId="112" priority="33" operator="lessThan">
      <formula>$I$26-10</formula>
    </cfRule>
    <cfRule type="cellIs" dxfId="111" priority="34" operator="greaterThan">
      <formula>$I$26+10</formula>
    </cfRule>
  </conditionalFormatting>
  <conditionalFormatting sqref="J27:K27">
    <cfRule type="cellIs" dxfId="110" priority="31" operator="lessThan">
      <formula>$I$27-10</formula>
    </cfRule>
    <cfRule type="cellIs" dxfId="109" priority="32" operator="greaterThan">
      <formula>$I$27+10</formula>
    </cfRule>
  </conditionalFormatting>
  <conditionalFormatting sqref="J28:K28">
    <cfRule type="cellIs" dxfId="108" priority="29" operator="lessThan">
      <formula>$I$28-10</formula>
    </cfRule>
    <cfRule type="cellIs" dxfId="107" priority="30" operator="greaterThan">
      <formula>$I$28+10</formula>
    </cfRule>
  </conditionalFormatting>
  <conditionalFormatting sqref="J34:K34">
    <cfRule type="cellIs" dxfId="106" priority="27" operator="lessThan">
      <formula>$I$34-10</formula>
    </cfRule>
    <cfRule type="cellIs" dxfId="105" priority="28" operator="greaterThan">
      <formula>$I$34+10</formula>
    </cfRule>
  </conditionalFormatting>
  <conditionalFormatting sqref="C23">
    <cfRule type="cellIs" dxfId="104" priority="47" operator="lessThan">
      <formula>$B$23-10</formula>
    </cfRule>
    <cfRule type="cellIs" dxfId="103" priority="48" operator="greaterThan">
      <formula>$B$23+10</formula>
    </cfRule>
  </conditionalFormatting>
  <conditionalFormatting sqref="D22">
    <cfRule type="cellIs" dxfId="102" priority="23" stopIfTrue="1" operator="greaterThan">
      <formula>$B$22+10</formula>
    </cfRule>
    <cfRule type="cellIs" dxfId="101" priority="24" stopIfTrue="1" operator="lessThan">
      <formula>$B$22-10</formula>
    </cfRule>
  </conditionalFormatting>
  <conditionalFormatting sqref="J22:K22">
    <cfRule type="cellIs" dxfId="100" priority="19" operator="lessThan">
      <formula>$I$22-10</formula>
    </cfRule>
    <cfRule type="cellIs" dxfId="99" priority="20" operator="greaterThan">
      <formula>$I$22+10</formula>
    </cfRule>
  </conditionalFormatting>
  <conditionalFormatting sqref="C22">
    <cfRule type="cellIs" dxfId="98" priority="21" operator="lessThan">
      <formula>$B$22-10</formula>
    </cfRule>
    <cfRule type="cellIs" dxfId="97" priority="22" operator="greaterThan">
      <formula>$B$22+10</formula>
    </cfRule>
  </conditionalFormatting>
  <conditionalFormatting sqref="C25:D25">
    <cfRule type="cellIs" dxfId="96" priority="17" operator="lessThan">
      <formula>$B$25-10</formula>
    </cfRule>
    <cfRule type="cellIs" dxfId="95" priority="18" operator="greaterThan">
      <formula>$B$25+10</formula>
    </cfRule>
  </conditionalFormatting>
  <conditionalFormatting sqref="C26:D26">
    <cfRule type="cellIs" dxfId="94" priority="15" operator="lessThan">
      <formula>$B$26-10</formula>
    </cfRule>
    <cfRule type="cellIs" dxfId="93" priority="16" operator="greaterThan">
      <formula>$B$26+10</formula>
    </cfRule>
  </conditionalFormatting>
  <conditionalFormatting sqref="C27:D27">
    <cfRule type="cellIs" dxfId="92" priority="13" operator="lessThan">
      <formula>$B$27-10</formula>
    </cfRule>
    <cfRule type="cellIs" dxfId="91" priority="14" operator="greaterThan">
      <formula>$B$27+10</formula>
    </cfRule>
  </conditionalFormatting>
  <conditionalFormatting sqref="C28:D28">
    <cfRule type="cellIs" dxfId="90" priority="11" operator="lessThan">
      <formula>$B$28-10</formula>
    </cfRule>
    <cfRule type="cellIs" dxfId="89" priority="12" operator="greaterThan">
      <formula>$B$28+10</formula>
    </cfRule>
  </conditionalFormatting>
  <conditionalFormatting sqref="C33:D33">
    <cfRule type="cellIs" dxfId="88" priority="51" operator="lessThan">
      <formula>#REF!-10</formula>
    </cfRule>
    <cfRule type="cellIs" dxfId="87" priority="52" operator="greaterThan">
      <formula>#REF!+10</formula>
    </cfRule>
  </conditionalFormatting>
  <conditionalFormatting sqref="J33:K33">
    <cfRule type="cellIs" dxfId="86" priority="53" operator="lessThan">
      <formula>$I$33-10</formula>
    </cfRule>
    <cfRule type="cellIs" dxfId="85" priority="54" operator="greaterThan">
      <formula>$I$33+10</formula>
    </cfRule>
  </conditionalFormatting>
  <conditionalFormatting sqref="I10">
    <cfRule type="cellIs" dxfId="84" priority="7" operator="greaterThan">
      <formula>$D$10</formula>
    </cfRule>
    <cfRule type="cellIs" dxfId="83" priority="8" operator="lessThan">
      <formula>$E$10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26"/>
  <sheetViews>
    <sheetView zoomScale="85" zoomScaleNormal="85" workbookViewId="0">
      <selection activeCell="N11" sqref="N11"/>
    </sheetView>
  </sheetViews>
  <sheetFormatPr baseColWidth="10" defaultColWidth="9.23046875" defaultRowHeight="15.5"/>
  <cols>
    <col min="1" max="1" width="11.07421875" bestFit="1" customWidth="1"/>
    <col min="3" max="3" width="6" customWidth="1"/>
    <col min="4" max="4" width="6.61328125" customWidth="1"/>
    <col min="5" max="5" width="5.69140625" customWidth="1"/>
    <col min="6" max="6" width="5.921875" customWidth="1"/>
    <col min="7" max="7" width="10.921875" customWidth="1"/>
    <col min="8" max="8" width="7" bestFit="1" customWidth="1"/>
    <col min="9" max="9" width="10.4609375" customWidth="1"/>
    <col min="12" max="12" width="10.23046875" customWidth="1"/>
    <col min="17" max="17" width="15.53515625" customWidth="1"/>
  </cols>
  <sheetData>
    <row r="1" spans="1:151" s="1" customFormat="1" ht="20.5" thickBot="1">
      <c r="A1" s="61" t="s">
        <v>47</v>
      </c>
      <c r="B1" s="339" t="str">
        <f>Synthesis!B5</f>
        <v>OZONE</v>
      </c>
      <c r="C1" s="340"/>
      <c r="D1" s="352"/>
      <c r="F1" s="341" t="s">
        <v>17</v>
      </c>
      <c r="G1" s="342"/>
      <c r="H1" s="353"/>
      <c r="I1" s="339">
        <f>Synthesis!F5</f>
        <v>0</v>
      </c>
      <c r="J1" s="340"/>
      <c r="K1" s="340"/>
      <c r="L1" s="340"/>
      <c r="M1" s="352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1" t="s">
        <v>48</v>
      </c>
      <c r="B2" s="339" t="str">
        <f>Synthesis!B6</f>
        <v>ENZO 2</v>
      </c>
      <c r="C2" s="340"/>
      <c r="D2" s="352"/>
      <c r="F2" s="341" t="s">
        <v>16</v>
      </c>
      <c r="G2" s="342"/>
      <c r="H2" s="353"/>
      <c r="I2" s="339">
        <f>Synthesis!F6</f>
        <v>0</v>
      </c>
      <c r="J2" s="340"/>
      <c r="K2" s="340"/>
      <c r="L2" s="340"/>
      <c r="M2" s="352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49</v>
      </c>
      <c r="B3" s="339" t="str">
        <f>Synthesis!B7</f>
        <v>LARGE</v>
      </c>
      <c r="C3" s="340"/>
      <c r="D3" s="352"/>
      <c r="F3" s="341" t="s">
        <v>18</v>
      </c>
      <c r="G3" s="342"/>
      <c r="H3" s="353"/>
      <c r="I3" s="339">
        <f>Synthesis!F7</f>
        <v>0</v>
      </c>
      <c r="J3" s="340"/>
      <c r="K3" s="340"/>
      <c r="L3" s="340"/>
      <c r="M3" s="352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1"/>
      <c r="C4" s="1"/>
      <c r="D4" s="1"/>
      <c r="E4" s="1"/>
      <c r="F4" s="378"/>
      <c r="G4" s="378"/>
      <c r="H4" s="378"/>
      <c r="I4" s="379"/>
      <c r="J4" s="379"/>
      <c r="K4" s="379"/>
      <c r="L4" s="379"/>
      <c r="M4" s="379"/>
    </row>
    <row r="5" spans="1:151">
      <c r="A5" s="1"/>
      <c r="C5" s="1"/>
      <c r="D5" s="1"/>
      <c r="E5" s="1"/>
      <c r="F5" s="21"/>
      <c r="G5" s="21"/>
      <c r="H5" s="21"/>
      <c r="I5" s="38"/>
      <c r="J5" s="38"/>
      <c r="K5" s="38"/>
      <c r="L5" s="38"/>
      <c r="M5" s="38"/>
    </row>
    <row r="6" spans="1:151">
      <c r="A6" s="1"/>
      <c r="C6" s="1"/>
      <c r="D6" s="1"/>
      <c r="E6" s="1"/>
      <c r="F6" s="21"/>
      <c r="G6" s="21"/>
      <c r="H6" s="21"/>
      <c r="I6" s="38"/>
      <c r="J6" s="38"/>
      <c r="K6" s="38"/>
      <c r="L6" s="38"/>
      <c r="M6" s="38"/>
    </row>
    <row r="7" spans="1:151">
      <c r="A7" s="3"/>
      <c r="N7" s="19"/>
    </row>
    <row r="11" spans="1:151">
      <c r="A11" s="242" t="s">
        <v>111</v>
      </c>
      <c r="B11" s="243" t="s">
        <v>12</v>
      </c>
      <c r="C11" s="243" t="s">
        <v>112</v>
      </c>
      <c r="D11" s="243" t="s">
        <v>1</v>
      </c>
      <c r="E11" s="243"/>
      <c r="F11" s="244"/>
      <c r="G11" s="245" t="s">
        <v>113</v>
      </c>
      <c r="H11" s="246" t="s">
        <v>114</v>
      </c>
      <c r="I11" s="247" t="s">
        <v>115</v>
      </c>
      <c r="J11" s="377"/>
      <c r="K11" s="377"/>
    </row>
    <row r="12" spans="1:151">
      <c r="A12" s="248" t="s">
        <v>116</v>
      </c>
      <c r="B12" s="306">
        <v>529</v>
      </c>
      <c r="C12" s="306">
        <v>521</v>
      </c>
      <c r="D12" s="306">
        <v>515</v>
      </c>
      <c r="E12" s="249"/>
      <c r="F12" s="249"/>
      <c r="G12" s="250">
        <f>B12-D12</f>
        <v>14</v>
      </c>
      <c r="H12" s="248" t="s">
        <v>117</v>
      </c>
      <c r="I12" s="251" t="s">
        <v>118</v>
      </c>
      <c r="J12" s="370"/>
      <c r="K12" s="370"/>
    </row>
    <row r="13" spans="1:151">
      <c r="J13" s="24"/>
      <c r="K13" s="24"/>
    </row>
    <row r="14" spans="1:151">
      <c r="A14" s="242"/>
      <c r="B14" s="243" t="s">
        <v>12</v>
      </c>
      <c r="C14" s="243" t="s">
        <v>112</v>
      </c>
      <c r="D14" s="243" t="s">
        <v>1</v>
      </c>
      <c r="E14" s="243"/>
      <c r="F14" s="244"/>
      <c r="G14" s="245" t="s">
        <v>113</v>
      </c>
      <c r="H14" s="246" t="s">
        <v>114</v>
      </c>
      <c r="I14" s="247" t="s">
        <v>115</v>
      </c>
      <c r="J14" s="377"/>
      <c r="K14" s="377"/>
    </row>
    <row r="15" spans="1:151">
      <c r="A15" s="248" t="s">
        <v>119</v>
      </c>
      <c r="B15" s="293"/>
      <c r="C15" s="293"/>
      <c r="D15" s="293"/>
      <c r="E15" s="249"/>
      <c r="F15" s="249"/>
      <c r="G15" s="252">
        <f>B15-D15</f>
        <v>0</v>
      </c>
      <c r="H15" s="248" t="s">
        <v>117</v>
      </c>
      <c r="I15" s="251" t="s">
        <v>118</v>
      </c>
      <c r="J15" s="370"/>
      <c r="K15" s="370"/>
    </row>
    <row r="16" spans="1:151">
      <c r="A16" s="26" t="s">
        <v>120</v>
      </c>
      <c r="B16" s="70">
        <f>B12-B15</f>
        <v>529</v>
      </c>
      <c r="C16" s="70">
        <f t="shared" ref="C16:D16" si="0">C12-C15</f>
        <v>521</v>
      </c>
      <c r="D16" s="70">
        <f t="shared" si="0"/>
        <v>515</v>
      </c>
      <c r="G16" s="253">
        <f>G12-G15</f>
        <v>14</v>
      </c>
    </row>
    <row r="17" spans="1:15">
      <c r="A17" s="1"/>
      <c r="B17" s="24"/>
      <c r="C17" s="24"/>
      <c r="D17" s="24"/>
      <c r="E17" s="2"/>
      <c r="F17" s="2"/>
      <c r="G17" s="268"/>
    </row>
    <row r="18" spans="1:15">
      <c r="A18" s="1" t="s">
        <v>128</v>
      </c>
      <c r="B18" s="243" t="s">
        <v>12</v>
      </c>
      <c r="C18" s="243" t="s">
        <v>112</v>
      </c>
      <c r="D18" s="243" t="s">
        <v>1</v>
      </c>
      <c r="E18" s="2"/>
      <c r="F18" s="2"/>
      <c r="G18" s="268"/>
    </row>
    <row r="19" spans="1:15">
      <c r="A19" s="1"/>
      <c r="B19" s="288"/>
      <c r="C19" s="288"/>
      <c r="D19" s="288"/>
      <c r="E19" s="2"/>
      <c r="F19" s="2"/>
      <c r="G19" s="268"/>
    </row>
    <row r="20" spans="1:15">
      <c r="A20" s="254"/>
      <c r="B20" s="255"/>
      <c r="C20" s="255"/>
      <c r="D20" s="255"/>
      <c r="E20" s="255"/>
      <c r="F20" s="255"/>
      <c r="G20" s="255"/>
      <c r="H20" s="255"/>
      <c r="I20" s="255"/>
      <c r="J20" s="255"/>
      <c r="K20" s="254"/>
    </row>
    <row r="21" spans="1:15" ht="56">
      <c r="A21" s="269"/>
      <c r="B21" s="269"/>
      <c r="C21" s="269"/>
      <c r="D21" s="256"/>
      <c r="E21" s="257"/>
      <c r="F21" s="376" t="s">
        <v>121</v>
      </c>
      <c r="G21" s="376"/>
      <c r="I21" s="270"/>
      <c r="J21" s="377"/>
      <c r="K21" s="377"/>
      <c r="L21" s="257"/>
      <c r="M21" s="258" t="s">
        <v>122</v>
      </c>
      <c r="N21" s="250">
        <f>F22+G12</f>
        <v>125</v>
      </c>
      <c r="O21" s="259"/>
    </row>
    <row r="22" spans="1:15">
      <c r="A22" s="271"/>
      <c r="B22" s="255"/>
      <c r="C22" s="255"/>
      <c r="E22" s="260" t="s">
        <v>129</v>
      </c>
      <c r="F22" s="374">
        <v>111</v>
      </c>
      <c r="G22" s="375"/>
      <c r="I22" s="271"/>
      <c r="J22" s="370"/>
      <c r="K22" s="370"/>
      <c r="L22" s="257"/>
      <c r="M22" s="255"/>
      <c r="N22" s="255"/>
      <c r="O22" s="255"/>
    </row>
    <row r="23" spans="1:15">
      <c r="A23" s="24"/>
      <c r="B23" s="24"/>
      <c r="C23" s="24"/>
      <c r="I23" s="24"/>
      <c r="J23" s="24"/>
      <c r="K23" s="24"/>
    </row>
    <row r="24" spans="1:15" ht="56">
      <c r="A24" s="271"/>
      <c r="B24" s="255"/>
      <c r="C24" s="255"/>
      <c r="E24" s="260" t="s">
        <v>129</v>
      </c>
      <c r="F24" s="368">
        <f>D19-B19</f>
        <v>0</v>
      </c>
      <c r="G24" s="369"/>
      <c r="I24" s="271"/>
      <c r="J24" s="370"/>
      <c r="K24" s="370"/>
      <c r="M24" s="258" t="s">
        <v>122</v>
      </c>
      <c r="N24" s="252">
        <f>F24+G15</f>
        <v>0</v>
      </c>
    </row>
    <row r="25" spans="1:15">
      <c r="A25" s="24"/>
      <c r="B25" s="265"/>
      <c r="C25" s="265"/>
      <c r="D25" s="257"/>
      <c r="F25" s="371">
        <f>F22-F24</f>
        <v>111</v>
      </c>
      <c r="G25" s="372"/>
      <c r="H25" s="261"/>
      <c r="I25" s="262"/>
      <c r="J25" s="373"/>
      <c r="K25" s="373"/>
      <c r="N25" s="264">
        <f>N21-N24</f>
        <v>125</v>
      </c>
      <c r="O25" s="259" t="s">
        <v>118</v>
      </c>
    </row>
    <row r="26" spans="1:15">
      <c r="H26" s="257"/>
      <c r="I26" s="255"/>
      <c r="J26" s="255"/>
      <c r="K26" s="263"/>
    </row>
  </sheetData>
  <sheetProtection sheet="1" objects="1" scenarios="1"/>
  <mergeCells count="23">
    <mergeCell ref="B3:D3"/>
    <mergeCell ref="J11:K11"/>
    <mergeCell ref="B1:D1"/>
    <mergeCell ref="B2:D2"/>
    <mergeCell ref="F2:H2"/>
    <mergeCell ref="F1:H1"/>
    <mergeCell ref="I1:M1"/>
    <mergeCell ref="F3:H3"/>
    <mergeCell ref="I3:M3"/>
    <mergeCell ref="F4:H4"/>
    <mergeCell ref="I4:M4"/>
    <mergeCell ref="I2:M2"/>
    <mergeCell ref="F21:G21"/>
    <mergeCell ref="J21:K21"/>
    <mergeCell ref="J12:K12"/>
    <mergeCell ref="J14:K14"/>
    <mergeCell ref="J15:K15"/>
    <mergeCell ref="F24:G24"/>
    <mergeCell ref="J24:K24"/>
    <mergeCell ref="F25:G25"/>
    <mergeCell ref="J25:K25"/>
    <mergeCell ref="F22:G22"/>
    <mergeCell ref="J22:K22"/>
  </mergeCells>
  <phoneticPr fontId="0" type="noConversion"/>
  <conditionalFormatting sqref="B16:D16">
    <cfRule type="cellIs" dxfId="82" priority="23" operator="lessThan">
      <formula>-5</formula>
    </cfRule>
    <cfRule type="cellIs" dxfId="81" priority="24" operator="greaterThan">
      <formula>5</formula>
    </cfRule>
  </conditionalFormatting>
  <conditionalFormatting sqref="G16">
    <cfRule type="cellIs" dxfId="80" priority="21" operator="lessThan">
      <formula>-5</formula>
    </cfRule>
    <cfRule type="cellIs" dxfId="79" priority="22" operator="greaterThan">
      <formula>5</formula>
    </cfRule>
  </conditionalFormatting>
  <conditionalFormatting sqref="B17:D17 B19:D19">
    <cfRule type="cellIs" dxfId="78" priority="11" operator="lessThan">
      <formula>-5</formula>
    </cfRule>
    <cfRule type="cellIs" dxfId="77" priority="12" operator="greaterThan">
      <formula>5</formula>
    </cfRule>
  </conditionalFormatting>
  <conditionalFormatting sqref="G17:G19">
    <cfRule type="cellIs" dxfId="76" priority="9" operator="lessThan">
      <formula>-5</formula>
    </cfRule>
    <cfRule type="cellIs" dxfId="75" priority="10" operator="greaterThan">
      <formula>5</formula>
    </cfRule>
  </conditionalFormatting>
  <conditionalFormatting sqref="B25">
    <cfRule type="cellIs" dxfId="74" priority="7" operator="lessThan">
      <formula>-5</formula>
    </cfRule>
    <cfRule type="cellIs" dxfId="73" priority="8" operator="greaterThan">
      <formula>5</formula>
    </cfRule>
  </conditionalFormatting>
  <conditionalFormatting sqref="F25">
    <cfRule type="cellIs" dxfId="72" priority="5" operator="lessThan">
      <formula>-5</formula>
    </cfRule>
    <cfRule type="cellIs" dxfId="71" priority="6" operator="greaterThan">
      <formula>5</formula>
    </cfRule>
  </conditionalFormatting>
  <conditionalFormatting sqref="N25">
    <cfRule type="cellIs" dxfId="70" priority="1" operator="lessThan">
      <formula>-5</formula>
    </cfRule>
    <cfRule type="cellIs" dxfId="69" priority="2" operator="greaterThan">
      <formula>5</formula>
    </cfRule>
  </conditionalFormatting>
  <conditionalFormatting sqref="J25">
    <cfRule type="cellIs" dxfId="68" priority="3" operator="lessThan">
      <formula>-5</formula>
    </cfRule>
    <cfRule type="cellIs" dxfId="67" priority="4" operator="greater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90"/>
  <sheetViews>
    <sheetView zoomScale="55" zoomScaleNormal="55" workbookViewId="0">
      <selection activeCell="AG29" sqref="AG29"/>
    </sheetView>
  </sheetViews>
  <sheetFormatPr baseColWidth="10" defaultRowHeight="15.5"/>
  <cols>
    <col min="2" max="2" width="9.53515625" customWidth="1"/>
    <col min="3" max="22" width="6.69140625" customWidth="1"/>
    <col min="23" max="29" width="6.23046875" customWidth="1"/>
  </cols>
  <sheetData>
    <row r="1" spans="1:151" s="1" customFormat="1" ht="20.5" thickBot="1">
      <c r="A1" s="61" t="s">
        <v>47</v>
      </c>
      <c r="B1" s="339" t="str">
        <f>Synthesis!B5</f>
        <v>OZONE</v>
      </c>
      <c r="C1" s="441"/>
      <c r="D1" s="442"/>
      <c r="F1" s="341" t="s">
        <v>17</v>
      </c>
      <c r="G1" s="342"/>
      <c r="H1" s="353"/>
      <c r="I1" s="339">
        <f>Synthesis!F5</f>
        <v>0</v>
      </c>
      <c r="J1" s="441"/>
      <c r="K1" s="441"/>
      <c r="L1" s="441"/>
      <c r="M1" s="442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1" t="s">
        <v>48</v>
      </c>
      <c r="B2" s="339" t="str">
        <f>Synthesis!B6</f>
        <v>ENZO 2</v>
      </c>
      <c r="C2" s="441"/>
      <c r="D2" s="442"/>
      <c r="F2" s="341" t="s">
        <v>16</v>
      </c>
      <c r="G2" s="342"/>
      <c r="H2" s="353"/>
      <c r="I2" s="339">
        <f>Synthesis!F6</f>
        <v>0</v>
      </c>
      <c r="J2" s="441"/>
      <c r="K2" s="441"/>
      <c r="L2" s="441"/>
      <c r="M2" s="442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49</v>
      </c>
      <c r="B3" s="339" t="str">
        <f>Synthesis!B7</f>
        <v>LARGE</v>
      </c>
      <c r="C3" s="441"/>
      <c r="D3" s="442"/>
      <c r="F3" s="341" t="s">
        <v>18</v>
      </c>
      <c r="G3" s="342"/>
      <c r="H3" s="353"/>
      <c r="I3" s="339">
        <f>Synthesis!F7</f>
        <v>0</v>
      </c>
      <c r="J3" s="441"/>
      <c r="K3" s="441"/>
      <c r="L3" s="441"/>
      <c r="M3" s="442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1" customFormat="1">
      <c r="B4" s="19"/>
      <c r="F4" s="378"/>
      <c r="G4" s="378"/>
      <c r="H4" s="378"/>
      <c r="I4" s="379"/>
      <c r="J4" s="379"/>
      <c r="K4" s="379"/>
      <c r="L4" s="379"/>
      <c r="M4" s="379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s="1" customFormat="1">
      <c r="B5" s="19"/>
      <c r="F5" s="21"/>
      <c r="G5" s="21"/>
      <c r="H5" s="21"/>
      <c r="I5" s="38"/>
      <c r="J5" s="38"/>
      <c r="K5" s="38"/>
      <c r="L5" s="38"/>
      <c r="M5" s="38"/>
      <c r="N5" s="125"/>
      <c r="O5" s="125"/>
      <c r="P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</row>
    <row r="6" spans="1:151" s="1" customFormat="1">
      <c r="B6" s="19"/>
      <c r="F6" s="21"/>
      <c r="G6" s="21"/>
      <c r="H6" s="21"/>
      <c r="I6" s="38"/>
      <c r="J6" s="38"/>
      <c r="K6" s="38"/>
      <c r="L6" s="38"/>
      <c r="M6" s="38"/>
      <c r="N6" s="265"/>
      <c r="O6" s="265"/>
      <c r="P6" s="1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</row>
    <row r="7" spans="1:151" s="1" customFormat="1">
      <c r="A7" s="444"/>
      <c r="B7" s="444"/>
      <c r="C7" s="444"/>
      <c r="D7" s="444"/>
      <c r="G7" s="444"/>
      <c r="H7" s="444"/>
      <c r="I7" s="444"/>
      <c r="J7" s="444"/>
      <c r="N7" s="35"/>
      <c r="O7" s="35"/>
      <c r="P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</row>
    <row r="8" spans="1:151">
      <c r="A8" s="1"/>
      <c r="B8" s="1"/>
      <c r="C8" s="1"/>
      <c r="D8" s="1"/>
      <c r="E8" s="1"/>
      <c r="F8" s="1"/>
      <c r="G8" s="379"/>
      <c r="H8" s="379"/>
      <c r="I8" s="379"/>
      <c r="J8" s="379"/>
      <c r="K8" s="1"/>
      <c r="L8" s="1"/>
      <c r="M8" s="1"/>
      <c r="N8" s="35"/>
      <c r="O8" s="35"/>
      <c r="P8" s="24"/>
      <c r="T8" s="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>
      <c r="A9" s="20"/>
      <c r="B9" s="41"/>
      <c r="C9" s="41"/>
      <c r="D9" s="41"/>
      <c r="E9" s="1"/>
      <c r="F9" s="42"/>
      <c r="G9" s="42"/>
      <c r="H9" s="31"/>
      <c r="I9" s="42"/>
      <c r="J9" s="42"/>
      <c r="K9" s="42"/>
      <c r="L9" s="42"/>
      <c r="M9" s="42"/>
      <c r="N9" s="35"/>
      <c r="O9" s="35"/>
      <c r="P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>
      <c r="A10" s="20"/>
      <c r="B10" s="41"/>
      <c r="C10" s="41"/>
      <c r="D10" s="41"/>
      <c r="E10" s="1"/>
      <c r="F10" s="42"/>
      <c r="G10" s="42"/>
      <c r="H10" s="31"/>
      <c r="I10" s="42"/>
      <c r="J10" s="42"/>
      <c r="K10" s="42"/>
      <c r="L10" s="42"/>
      <c r="M10" s="42"/>
      <c r="N10" s="265"/>
      <c r="O10" s="265"/>
      <c r="P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>
      <c r="A11" s="20"/>
      <c r="B11" s="41"/>
      <c r="C11" s="41"/>
      <c r="D11" s="41"/>
      <c r="E11" s="1"/>
      <c r="F11" s="1"/>
      <c r="G11" s="24"/>
      <c r="H11" s="24"/>
      <c r="I11" s="1"/>
      <c r="J11" s="24"/>
      <c r="K11" s="1"/>
      <c r="L11" s="24"/>
      <c r="M11" s="1"/>
      <c r="O11" s="2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>
      <c r="A12" s="20"/>
      <c r="B12" s="41"/>
      <c r="C12" s="41"/>
      <c r="D12" s="41"/>
      <c r="E12" s="1"/>
      <c r="F12" s="1"/>
      <c r="G12" s="24"/>
      <c r="H12" s="24"/>
      <c r="I12" s="1"/>
      <c r="J12" s="24"/>
      <c r="K12" s="1"/>
      <c r="L12" s="24"/>
      <c r="M12" s="1"/>
      <c r="O12" s="2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</row>
    <row r="13" spans="1:151">
      <c r="A13" s="20"/>
      <c r="B13" s="41"/>
      <c r="C13" s="41"/>
      <c r="D13" s="41"/>
      <c r="E13" s="1"/>
      <c r="F13" s="1"/>
      <c r="G13" s="24"/>
      <c r="H13" s="24"/>
      <c r="I13" s="1"/>
      <c r="J13" s="24"/>
      <c r="K13" s="1"/>
      <c r="L13" s="24"/>
      <c r="M13" s="1"/>
      <c r="O13" s="2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51" ht="16" thickBot="1">
      <c r="A14" s="20"/>
      <c r="B14" s="41"/>
      <c r="C14" s="41"/>
      <c r="D14" s="41"/>
      <c r="E14" s="1"/>
      <c r="F14" s="1"/>
      <c r="G14" s="24"/>
      <c r="H14" s="24"/>
      <c r="I14" s="1"/>
      <c r="J14" s="24"/>
      <c r="K14" s="1"/>
      <c r="L14" s="24"/>
      <c r="M14" s="1"/>
      <c r="O14" s="2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</row>
    <row r="15" spans="1:151" ht="31.5" thickBot="1">
      <c r="A15" s="20"/>
      <c r="B15" s="41"/>
      <c r="C15" s="41"/>
      <c r="D15" s="41"/>
      <c r="E15" s="1"/>
      <c r="F15" s="1"/>
      <c r="G15" s="24"/>
      <c r="H15" s="24"/>
      <c r="I15" s="1"/>
      <c r="J15" s="24"/>
      <c r="M15" s="1"/>
      <c r="O15" s="20"/>
      <c r="S15" s="266" t="s">
        <v>123</v>
      </c>
      <c r="T15" s="294">
        <v>0</v>
      </c>
      <c r="U15" s="24"/>
      <c r="V15" s="380" t="s">
        <v>124</v>
      </c>
      <c r="W15" s="381"/>
      <c r="X15" s="381"/>
      <c r="Y15" s="382"/>
      <c r="Z15" s="295">
        <v>-32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 ht="33" customHeight="1">
      <c r="A16" s="20"/>
      <c r="B16" s="41"/>
      <c r="C16" s="41"/>
      <c r="D16" s="41"/>
      <c r="E16" s="20"/>
      <c r="G16" s="23"/>
      <c r="H16" s="20"/>
      <c r="J16" s="1"/>
      <c r="O16" s="20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</row>
    <row r="17" spans="1:151" ht="16" thickBot="1">
      <c r="A17" s="1"/>
      <c r="B17" s="1"/>
      <c r="C17" s="1"/>
      <c r="D17" s="1"/>
      <c r="E17" s="1"/>
      <c r="F17" s="1"/>
      <c r="G17" s="379"/>
      <c r="H17" s="379"/>
      <c r="I17" s="379"/>
      <c r="J17" s="379"/>
      <c r="K17" s="1"/>
      <c r="L17" s="1"/>
      <c r="M17" s="1"/>
      <c r="N17" s="35"/>
      <c r="O17" s="35"/>
      <c r="P17" s="24"/>
      <c r="T17" s="1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</row>
    <row r="18" spans="1:151" ht="16" thickBot="1">
      <c r="A18" s="19"/>
      <c r="B18" s="41"/>
      <c r="C18" s="438" t="s">
        <v>54</v>
      </c>
      <c r="D18" s="439"/>
      <c r="E18" s="439"/>
      <c r="F18" s="439"/>
      <c r="G18" s="440"/>
      <c r="H18" s="418" t="s">
        <v>73</v>
      </c>
      <c r="I18" s="419"/>
      <c r="J18" s="419"/>
      <c r="K18" s="419"/>
      <c r="L18" s="420"/>
      <c r="M18" s="418" t="s">
        <v>74</v>
      </c>
      <c r="N18" s="419"/>
      <c r="O18" s="419"/>
      <c r="P18" s="419"/>
      <c r="Q18" s="420"/>
      <c r="S18" s="415" t="s">
        <v>75</v>
      </c>
      <c r="T18" s="416"/>
      <c r="U18" s="416"/>
      <c r="V18" s="416"/>
      <c r="W18" s="417"/>
      <c r="Y18" s="415" t="s">
        <v>76</v>
      </c>
      <c r="Z18" s="416"/>
      <c r="AA18" s="416"/>
      <c r="AB18" s="416"/>
      <c r="AC18" s="417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</row>
    <row r="19" spans="1:151" ht="16" thickBot="1">
      <c r="B19" s="96" t="s">
        <v>19</v>
      </c>
      <c r="C19" s="118" t="s">
        <v>86</v>
      </c>
      <c r="D19" s="114" t="s">
        <v>87</v>
      </c>
      <c r="E19" s="114" t="s">
        <v>88</v>
      </c>
      <c r="F19" s="114" t="s">
        <v>85</v>
      </c>
      <c r="G19" s="117" t="s">
        <v>67</v>
      </c>
      <c r="H19" s="115" t="s">
        <v>82</v>
      </c>
      <c r="I19" s="113" t="s">
        <v>83</v>
      </c>
      <c r="J19" s="113" t="s">
        <v>84</v>
      </c>
      <c r="K19" s="113" t="s">
        <v>85</v>
      </c>
      <c r="L19" s="116" t="s">
        <v>2</v>
      </c>
      <c r="M19" s="115" t="s">
        <v>82</v>
      </c>
      <c r="N19" s="113" t="s">
        <v>83</v>
      </c>
      <c r="O19" s="113" t="s">
        <v>84</v>
      </c>
      <c r="P19" s="113" t="s">
        <v>85</v>
      </c>
      <c r="Q19" s="116" t="s">
        <v>2</v>
      </c>
      <c r="S19" s="120" t="s">
        <v>82</v>
      </c>
      <c r="T19" s="121" t="s">
        <v>83</v>
      </c>
      <c r="U19" s="121" t="s">
        <v>84</v>
      </c>
      <c r="V19" s="121" t="s">
        <v>85</v>
      </c>
      <c r="W19" s="122" t="s">
        <v>2</v>
      </c>
      <c r="Y19" s="120" t="s">
        <v>82</v>
      </c>
      <c r="Z19" s="121" t="s">
        <v>83</v>
      </c>
      <c r="AA19" s="121" t="s">
        <v>84</v>
      </c>
      <c r="AB19" s="121" t="s">
        <v>85</v>
      </c>
      <c r="AC19" s="122" t="s">
        <v>2</v>
      </c>
      <c r="AD19" s="24"/>
      <c r="AE19" s="94"/>
      <c r="AF19" s="93"/>
      <c r="AG19" s="24"/>
      <c r="AH19" s="94"/>
    </row>
    <row r="20" spans="1:151">
      <c r="B20" s="119">
        <v>1</v>
      </c>
      <c r="C20" s="274">
        <v>8671</v>
      </c>
      <c r="D20" s="274">
        <v>8655</v>
      </c>
      <c r="E20" s="274">
        <v>8700</v>
      </c>
      <c r="F20" s="27"/>
      <c r="G20" s="276">
        <v>8787</v>
      </c>
      <c r="H20" s="112">
        <f>S20+$T$15+$Z$15</f>
        <v>-32</v>
      </c>
      <c r="I20" s="112">
        <f>T20+$T$15+$Z$15</f>
        <v>-32</v>
      </c>
      <c r="J20" s="112">
        <f>U20+$T$15+$Z$15</f>
        <v>-32</v>
      </c>
      <c r="K20" s="225"/>
      <c r="L20" s="112">
        <f t="shared" ref="L20:L27" si="0">W20+$T$15+$Z$15</f>
        <v>-32</v>
      </c>
      <c r="M20" s="112">
        <f>Y20+$T$15+$Z$15</f>
        <v>-32</v>
      </c>
      <c r="N20" s="112">
        <f t="shared" ref="N20:Q35" si="1">Z20+$T$15+$Z$15</f>
        <v>-32</v>
      </c>
      <c r="O20" s="112">
        <f t="shared" si="1"/>
        <v>-32</v>
      </c>
      <c r="P20" s="225"/>
      <c r="Q20" s="112">
        <f t="shared" si="1"/>
        <v>-32</v>
      </c>
      <c r="S20" s="296"/>
      <c r="T20" s="296"/>
      <c r="U20" s="296"/>
      <c r="V20" s="27"/>
      <c r="W20" s="296"/>
      <c r="Y20" s="296"/>
      <c r="Z20" s="296"/>
      <c r="AA20" s="296"/>
      <c r="AB20" s="27"/>
      <c r="AC20" s="296"/>
      <c r="AD20" s="24"/>
      <c r="AE20" s="24"/>
      <c r="AF20" s="24"/>
      <c r="AG20" s="24"/>
      <c r="AH20" s="24"/>
    </row>
    <row r="21" spans="1:151">
      <c r="B21" s="110">
        <v>2</v>
      </c>
      <c r="C21" s="274">
        <v>8554</v>
      </c>
      <c r="D21" s="274">
        <v>8537</v>
      </c>
      <c r="E21" s="274">
        <v>8642</v>
      </c>
      <c r="F21" s="27"/>
      <c r="G21" s="276">
        <v>8629</v>
      </c>
      <c r="H21" s="112">
        <f t="shared" ref="H21:H35" si="2">S21+$T$15+$Z$15</f>
        <v>-32</v>
      </c>
      <c r="I21" s="112">
        <f t="shared" ref="I21:I27" si="3">T21+$T$15+$Z$15</f>
        <v>-32</v>
      </c>
      <c r="J21" s="112">
        <f t="shared" ref="J21:J43" si="4">U21+$T$15+$Z$15</f>
        <v>-32</v>
      </c>
      <c r="K21" s="27"/>
      <c r="L21" s="112">
        <f t="shared" si="0"/>
        <v>-32</v>
      </c>
      <c r="M21" s="112">
        <f t="shared" ref="M21:M35" si="5">Y21+$T$15+$Z$15</f>
        <v>-32</v>
      </c>
      <c r="N21" s="112">
        <f t="shared" si="1"/>
        <v>-32</v>
      </c>
      <c r="O21" s="112">
        <f t="shared" si="1"/>
        <v>-32</v>
      </c>
      <c r="P21" s="27"/>
      <c r="Q21" s="112">
        <f t="shared" si="1"/>
        <v>-32</v>
      </c>
      <c r="S21" s="296"/>
      <c r="T21" s="288"/>
      <c r="U21" s="288"/>
      <c r="V21" s="27"/>
      <c r="W21" s="289"/>
      <c r="Y21" s="296"/>
      <c r="Z21" s="288"/>
      <c r="AA21" s="288"/>
      <c r="AB21" s="27"/>
      <c r="AC21" s="289"/>
      <c r="AD21" s="24"/>
      <c r="AE21" s="24"/>
      <c r="AF21" s="24"/>
      <c r="AG21" s="24"/>
      <c r="AH21" s="24"/>
    </row>
    <row r="22" spans="1:151">
      <c r="B22" s="110">
        <v>3</v>
      </c>
      <c r="C22" s="274">
        <v>8526</v>
      </c>
      <c r="D22" s="274">
        <v>8510</v>
      </c>
      <c r="E22" s="274">
        <v>8536</v>
      </c>
      <c r="F22" s="27"/>
      <c r="G22" s="276">
        <v>8586</v>
      </c>
      <c r="H22" s="112">
        <f t="shared" si="2"/>
        <v>-32</v>
      </c>
      <c r="I22" s="112">
        <f t="shared" si="3"/>
        <v>-32</v>
      </c>
      <c r="J22" s="112">
        <f t="shared" si="4"/>
        <v>-32</v>
      </c>
      <c r="K22" s="27"/>
      <c r="L22" s="112">
        <f t="shared" si="0"/>
        <v>-32</v>
      </c>
      <c r="M22" s="112">
        <f t="shared" si="5"/>
        <v>-32</v>
      </c>
      <c r="N22" s="112">
        <f t="shared" si="1"/>
        <v>-32</v>
      </c>
      <c r="O22" s="112">
        <f t="shared" si="1"/>
        <v>-32</v>
      </c>
      <c r="P22" s="27"/>
      <c r="Q22" s="112">
        <f t="shared" si="1"/>
        <v>-32</v>
      </c>
      <c r="S22" s="296"/>
      <c r="T22" s="288"/>
      <c r="U22" s="288"/>
      <c r="V22" s="27"/>
      <c r="W22" s="289"/>
      <c r="Y22" s="296"/>
      <c r="Z22" s="288"/>
      <c r="AA22" s="288"/>
      <c r="AB22" s="27"/>
      <c r="AC22" s="289"/>
      <c r="AD22" s="24"/>
      <c r="AE22" s="24"/>
      <c r="AF22" s="24"/>
      <c r="AG22" s="24"/>
      <c r="AH22" s="24"/>
    </row>
    <row r="23" spans="1:151">
      <c r="B23" s="110">
        <v>4</v>
      </c>
      <c r="C23" s="274">
        <v>8592</v>
      </c>
      <c r="D23" s="274">
        <v>8578</v>
      </c>
      <c r="E23" s="274">
        <v>8528</v>
      </c>
      <c r="F23" s="27"/>
      <c r="G23" s="276">
        <v>8598</v>
      </c>
      <c r="H23" s="112">
        <f t="shared" si="2"/>
        <v>-32</v>
      </c>
      <c r="I23" s="112">
        <f t="shared" si="3"/>
        <v>-32</v>
      </c>
      <c r="J23" s="112">
        <f t="shared" si="4"/>
        <v>-32</v>
      </c>
      <c r="K23" s="27"/>
      <c r="L23" s="112">
        <f t="shared" si="0"/>
        <v>-32</v>
      </c>
      <c r="M23" s="112">
        <f t="shared" si="5"/>
        <v>-32</v>
      </c>
      <c r="N23" s="112">
        <f t="shared" si="1"/>
        <v>-32</v>
      </c>
      <c r="O23" s="112">
        <f t="shared" si="1"/>
        <v>-32</v>
      </c>
      <c r="P23" s="27"/>
      <c r="Q23" s="112">
        <f t="shared" si="1"/>
        <v>-32</v>
      </c>
      <c r="S23" s="296"/>
      <c r="T23" s="288"/>
      <c r="U23" s="288"/>
      <c r="V23" s="27"/>
      <c r="W23" s="289"/>
      <c r="Y23" s="296"/>
      <c r="Z23" s="288"/>
      <c r="AA23" s="288"/>
      <c r="AB23" s="27"/>
      <c r="AC23" s="289"/>
      <c r="AD23" s="24"/>
      <c r="AE23" s="24"/>
      <c r="AF23" s="24"/>
      <c r="AG23" s="24"/>
      <c r="AH23" s="24"/>
    </row>
    <row r="24" spans="1:151">
      <c r="B24" s="110">
        <v>5</v>
      </c>
      <c r="C24" s="275">
        <v>8446</v>
      </c>
      <c r="D24" s="275">
        <v>8433</v>
      </c>
      <c r="E24" s="274">
        <v>8502</v>
      </c>
      <c r="F24" s="27"/>
      <c r="G24" s="277">
        <v>8553</v>
      </c>
      <c r="H24" s="278">
        <f t="shared" si="2"/>
        <v>-32</v>
      </c>
      <c r="I24" s="278">
        <f t="shared" si="3"/>
        <v>-32</v>
      </c>
      <c r="J24" s="112">
        <f t="shared" si="4"/>
        <v>-32</v>
      </c>
      <c r="K24" s="27"/>
      <c r="L24" s="278">
        <f t="shared" si="0"/>
        <v>-32</v>
      </c>
      <c r="M24" s="278">
        <f t="shared" si="5"/>
        <v>-32</v>
      </c>
      <c r="N24" s="278">
        <f t="shared" si="1"/>
        <v>-32</v>
      </c>
      <c r="O24" s="112">
        <f t="shared" si="1"/>
        <v>-32</v>
      </c>
      <c r="P24" s="27"/>
      <c r="Q24" s="278">
        <f t="shared" si="1"/>
        <v>-32</v>
      </c>
      <c r="S24" s="297"/>
      <c r="T24" s="299"/>
      <c r="U24" s="288"/>
      <c r="V24" s="27"/>
      <c r="W24" s="304"/>
      <c r="Y24" s="297"/>
      <c r="Z24" s="299"/>
      <c r="AA24" s="288"/>
      <c r="AB24" s="27"/>
      <c r="AC24" s="304"/>
      <c r="AD24" s="24"/>
      <c r="AE24" s="24"/>
      <c r="AF24" s="24"/>
      <c r="AG24" s="24"/>
      <c r="AH24" s="24"/>
    </row>
    <row r="25" spans="1:151">
      <c r="B25" s="110">
        <v>6</v>
      </c>
      <c r="C25" s="275">
        <v>8297</v>
      </c>
      <c r="D25" s="275">
        <v>8284</v>
      </c>
      <c r="E25" s="274">
        <v>8490</v>
      </c>
      <c r="F25" s="27"/>
      <c r="G25" s="277">
        <v>8373</v>
      </c>
      <c r="H25" s="278">
        <f t="shared" si="2"/>
        <v>-32</v>
      </c>
      <c r="I25" s="278">
        <f t="shared" si="3"/>
        <v>-32</v>
      </c>
      <c r="J25" s="112">
        <f t="shared" si="4"/>
        <v>-32</v>
      </c>
      <c r="K25" s="27"/>
      <c r="L25" s="278">
        <f t="shared" si="0"/>
        <v>-32</v>
      </c>
      <c r="M25" s="278">
        <f t="shared" si="5"/>
        <v>-32</v>
      </c>
      <c r="N25" s="278">
        <f t="shared" si="1"/>
        <v>-32</v>
      </c>
      <c r="O25" s="112">
        <f t="shared" si="1"/>
        <v>-32</v>
      </c>
      <c r="P25" s="27"/>
      <c r="Q25" s="278">
        <f t="shared" si="1"/>
        <v>-32</v>
      </c>
      <c r="S25" s="297"/>
      <c r="T25" s="299"/>
      <c r="U25" s="288"/>
      <c r="V25" s="27"/>
      <c r="W25" s="304"/>
      <c r="Y25" s="297"/>
      <c r="Z25" s="299"/>
      <c r="AA25" s="288"/>
      <c r="AB25" s="27"/>
      <c r="AC25" s="304"/>
      <c r="AD25" s="24"/>
      <c r="AE25" s="24"/>
      <c r="AF25" s="24"/>
      <c r="AG25" s="24"/>
      <c r="AH25" s="24"/>
    </row>
    <row r="26" spans="1:151">
      <c r="B26" s="110">
        <v>7</v>
      </c>
      <c r="C26" s="275">
        <v>8226</v>
      </c>
      <c r="D26" s="275">
        <v>8216</v>
      </c>
      <c r="E26" s="274">
        <v>8530</v>
      </c>
      <c r="F26" s="27"/>
      <c r="G26" s="277">
        <v>8301</v>
      </c>
      <c r="H26" s="278">
        <f t="shared" si="2"/>
        <v>-32</v>
      </c>
      <c r="I26" s="278">
        <f t="shared" si="3"/>
        <v>-32</v>
      </c>
      <c r="J26" s="112">
        <f t="shared" si="4"/>
        <v>-32</v>
      </c>
      <c r="K26" s="27"/>
      <c r="L26" s="278">
        <f t="shared" si="0"/>
        <v>-32</v>
      </c>
      <c r="M26" s="278">
        <f t="shared" si="5"/>
        <v>-32</v>
      </c>
      <c r="N26" s="278">
        <f t="shared" si="1"/>
        <v>-32</v>
      </c>
      <c r="O26" s="112">
        <f t="shared" si="1"/>
        <v>-32</v>
      </c>
      <c r="P26" s="27"/>
      <c r="Q26" s="278">
        <f t="shared" si="1"/>
        <v>-32</v>
      </c>
      <c r="S26" s="297"/>
      <c r="T26" s="299"/>
      <c r="U26" s="288"/>
      <c r="V26" s="27"/>
      <c r="W26" s="304"/>
      <c r="Y26" s="297"/>
      <c r="Z26" s="299"/>
      <c r="AA26" s="288"/>
      <c r="AB26" s="27"/>
      <c r="AC26" s="304"/>
      <c r="AD26" s="24"/>
      <c r="AE26" s="24"/>
      <c r="AF26" s="24"/>
      <c r="AG26" s="24"/>
      <c r="AH26" s="24"/>
    </row>
    <row r="27" spans="1:151">
      <c r="B27" s="110">
        <v>8</v>
      </c>
      <c r="C27" s="275">
        <v>8257</v>
      </c>
      <c r="D27" s="275">
        <v>8249</v>
      </c>
      <c r="E27" s="274">
        <v>8551</v>
      </c>
      <c r="F27" s="27"/>
      <c r="G27" s="277">
        <v>8284</v>
      </c>
      <c r="H27" s="278">
        <f t="shared" si="2"/>
        <v>-32</v>
      </c>
      <c r="I27" s="278">
        <f t="shared" si="3"/>
        <v>-32</v>
      </c>
      <c r="J27" s="112">
        <f t="shared" si="4"/>
        <v>-32</v>
      </c>
      <c r="K27" s="27"/>
      <c r="L27" s="278">
        <f t="shared" si="0"/>
        <v>-32</v>
      </c>
      <c r="M27" s="278">
        <f t="shared" si="5"/>
        <v>-32</v>
      </c>
      <c r="N27" s="278">
        <f t="shared" si="1"/>
        <v>-32</v>
      </c>
      <c r="O27" s="112">
        <f t="shared" si="1"/>
        <v>-32</v>
      </c>
      <c r="P27" s="27"/>
      <c r="Q27" s="278">
        <f t="shared" si="1"/>
        <v>-32</v>
      </c>
      <c r="S27" s="297"/>
      <c r="T27" s="299"/>
      <c r="U27" s="288"/>
      <c r="V27" s="27"/>
      <c r="W27" s="304"/>
      <c r="Y27" s="297"/>
      <c r="Z27" s="299"/>
      <c r="AA27" s="288"/>
      <c r="AB27" s="27"/>
      <c r="AC27" s="304"/>
      <c r="AD27" s="24"/>
      <c r="AE27" s="24"/>
      <c r="AF27" s="24"/>
      <c r="AG27" s="24"/>
      <c r="AH27" s="24"/>
    </row>
    <row r="28" spans="1:151">
      <c r="B28" s="110">
        <v>9</v>
      </c>
      <c r="C28" s="267">
        <v>7997</v>
      </c>
      <c r="D28" s="27"/>
      <c r="E28" s="275">
        <v>8486</v>
      </c>
      <c r="F28" s="27"/>
      <c r="G28" s="227"/>
      <c r="H28" s="279">
        <f t="shared" si="2"/>
        <v>-32</v>
      </c>
      <c r="I28" s="27"/>
      <c r="J28" s="278">
        <f t="shared" si="4"/>
        <v>-32</v>
      </c>
      <c r="K28" s="27"/>
      <c r="L28" s="227"/>
      <c r="M28" s="279">
        <f t="shared" si="5"/>
        <v>-32</v>
      </c>
      <c r="N28" s="27"/>
      <c r="O28" s="278">
        <f t="shared" si="1"/>
        <v>-32</v>
      </c>
      <c r="P28" s="27"/>
      <c r="Q28" s="227"/>
      <c r="S28" s="298"/>
      <c r="T28" s="27"/>
      <c r="U28" s="299"/>
      <c r="V28" s="27"/>
      <c r="W28" s="227"/>
      <c r="Y28" s="298"/>
      <c r="Z28" s="27"/>
      <c r="AA28" s="299"/>
      <c r="AB28" s="27"/>
      <c r="AC28" s="227"/>
      <c r="AD28" s="24"/>
      <c r="AE28" s="24"/>
      <c r="AF28" s="24"/>
      <c r="AG28" s="19" t="s">
        <v>130</v>
      </c>
      <c r="AH28" s="24"/>
    </row>
    <row r="29" spans="1:151">
      <c r="B29" s="110">
        <v>10</v>
      </c>
      <c r="C29" s="267">
        <v>7951</v>
      </c>
      <c r="D29" s="27"/>
      <c r="E29" s="275">
        <v>8427</v>
      </c>
      <c r="F29" s="27"/>
      <c r="G29" s="227"/>
      <c r="H29" s="279">
        <f t="shared" si="2"/>
        <v>-32</v>
      </c>
      <c r="I29" s="27"/>
      <c r="J29" s="278">
        <f t="shared" si="4"/>
        <v>-32</v>
      </c>
      <c r="K29" s="27"/>
      <c r="L29" s="227"/>
      <c r="M29" s="279">
        <f t="shared" si="5"/>
        <v>-32</v>
      </c>
      <c r="N29" s="27"/>
      <c r="O29" s="278">
        <f t="shared" si="1"/>
        <v>-32</v>
      </c>
      <c r="P29" s="27"/>
      <c r="Q29" s="227"/>
      <c r="S29" s="298"/>
      <c r="T29" s="27"/>
      <c r="U29" s="299"/>
      <c r="V29" s="27"/>
      <c r="W29" s="227"/>
      <c r="Y29" s="298"/>
      <c r="Z29" s="27"/>
      <c r="AA29" s="299"/>
      <c r="AB29" s="27"/>
      <c r="AC29" s="227"/>
      <c r="AD29" s="24"/>
      <c r="AE29" s="24"/>
      <c r="AF29" s="24"/>
      <c r="AG29" s="24"/>
      <c r="AH29" s="24"/>
    </row>
    <row r="30" spans="1:151">
      <c r="B30" s="110">
        <v>11</v>
      </c>
      <c r="C30" s="267">
        <v>7857</v>
      </c>
      <c r="D30" s="27"/>
      <c r="E30" s="275">
        <v>8309</v>
      </c>
      <c r="F30" s="27"/>
      <c r="G30" s="227"/>
      <c r="H30" s="279">
        <f t="shared" si="2"/>
        <v>-32</v>
      </c>
      <c r="I30" s="27"/>
      <c r="J30" s="278">
        <f t="shared" si="4"/>
        <v>-32</v>
      </c>
      <c r="K30" s="27"/>
      <c r="L30" s="227"/>
      <c r="M30" s="279">
        <f t="shared" si="5"/>
        <v>-32</v>
      </c>
      <c r="N30" s="27"/>
      <c r="O30" s="278">
        <f t="shared" si="1"/>
        <v>-32</v>
      </c>
      <c r="P30" s="27"/>
      <c r="Q30" s="227"/>
      <c r="S30" s="298"/>
      <c r="T30" s="27"/>
      <c r="U30" s="299"/>
      <c r="V30" s="27"/>
      <c r="W30" s="227"/>
      <c r="Y30" s="298"/>
      <c r="Z30" s="27"/>
      <c r="AA30" s="299"/>
      <c r="AB30" s="27"/>
      <c r="AC30" s="227"/>
      <c r="AD30" s="24"/>
      <c r="AE30" s="24"/>
      <c r="AF30" s="24"/>
      <c r="AG30" s="24"/>
      <c r="AH30" s="24"/>
    </row>
    <row r="31" spans="1:151">
      <c r="B31" s="110">
        <v>12</v>
      </c>
      <c r="C31" s="267">
        <v>7855</v>
      </c>
      <c r="D31" s="27"/>
      <c r="E31" s="275">
        <v>8299</v>
      </c>
      <c r="F31" s="27"/>
      <c r="G31" s="227"/>
      <c r="H31" s="279">
        <f t="shared" si="2"/>
        <v>-32</v>
      </c>
      <c r="I31" s="27"/>
      <c r="J31" s="278">
        <f t="shared" si="4"/>
        <v>-32</v>
      </c>
      <c r="K31" s="27"/>
      <c r="L31" s="227"/>
      <c r="M31" s="279">
        <f t="shared" si="5"/>
        <v>-32</v>
      </c>
      <c r="N31" s="27"/>
      <c r="O31" s="278">
        <f t="shared" si="1"/>
        <v>-32</v>
      </c>
      <c r="P31" s="27"/>
      <c r="Q31" s="227"/>
      <c r="S31" s="298"/>
      <c r="T31" s="27"/>
      <c r="U31" s="299"/>
      <c r="V31" s="27"/>
      <c r="W31" s="227"/>
      <c r="Y31" s="298"/>
      <c r="Z31" s="27"/>
      <c r="AA31" s="299"/>
      <c r="AB31" s="27"/>
      <c r="AC31" s="227"/>
      <c r="AD31" s="24"/>
      <c r="AE31" s="24"/>
      <c r="AF31" s="24"/>
      <c r="AG31" s="24"/>
      <c r="AH31" s="24"/>
    </row>
    <row r="32" spans="1:151">
      <c r="B32" s="110">
        <v>13</v>
      </c>
      <c r="C32" s="267">
        <v>7796</v>
      </c>
      <c r="D32" s="27"/>
      <c r="E32" s="275">
        <v>8242</v>
      </c>
      <c r="F32" s="27"/>
      <c r="G32" s="227"/>
      <c r="H32" s="279">
        <f t="shared" si="2"/>
        <v>-32</v>
      </c>
      <c r="I32" s="27"/>
      <c r="J32" s="278">
        <f t="shared" si="4"/>
        <v>-32</v>
      </c>
      <c r="K32" s="27"/>
      <c r="L32" s="227"/>
      <c r="M32" s="279">
        <f t="shared" si="5"/>
        <v>-32</v>
      </c>
      <c r="N32" s="27"/>
      <c r="O32" s="278">
        <f t="shared" si="1"/>
        <v>-32</v>
      </c>
      <c r="P32" s="27"/>
      <c r="Q32" s="227"/>
      <c r="S32" s="298"/>
      <c r="T32" s="27"/>
      <c r="U32" s="299"/>
      <c r="V32" s="27"/>
      <c r="W32" s="227"/>
      <c r="Y32" s="298"/>
      <c r="Z32" s="27"/>
      <c r="AA32" s="299"/>
      <c r="AB32" s="27"/>
      <c r="AC32" s="227"/>
      <c r="AD32" s="24"/>
      <c r="AE32" s="24"/>
      <c r="AF32" s="24"/>
      <c r="AG32" s="24"/>
      <c r="AH32" s="24"/>
    </row>
    <row r="33" spans="1:151">
      <c r="B33" s="110">
        <v>14</v>
      </c>
      <c r="C33" s="267">
        <v>7802</v>
      </c>
      <c r="D33" s="27"/>
      <c r="E33" s="275">
        <v>8224</v>
      </c>
      <c r="F33" s="27"/>
      <c r="G33" s="227"/>
      <c r="H33" s="279">
        <f t="shared" si="2"/>
        <v>-32</v>
      </c>
      <c r="I33" s="27"/>
      <c r="J33" s="278">
        <f t="shared" si="4"/>
        <v>-32</v>
      </c>
      <c r="K33" s="27"/>
      <c r="L33" s="227"/>
      <c r="M33" s="279">
        <f t="shared" si="5"/>
        <v>-32</v>
      </c>
      <c r="N33" s="27"/>
      <c r="O33" s="278">
        <f t="shared" si="1"/>
        <v>-32</v>
      </c>
      <c r="P33" s="27"/>
      <c r="Q33" s="227"/>
      <c r="S33" s="298"/>
      <c r="T33" s="27"/>
      <c r="U33" s="299"/>
      <c r="V33" s="27"/>
      <c r="W33" s="227"/>
      <c r="Y33" s="298"/>
      <c r="Z33" s="27"/>
      <c r="AA33" s="299"/>
      <c r="AB33" s="27"/>
      <c r="AC33" s="227"/>
      <c r="AD33" s="24"/>
      <c r="AE33" s="24"/>
      <c r="AF33" s="24"/>
      <c r="AG33" s="24"/>
      <c r="AH33" s="24"/>
    </row>
    <row r="34" spans="1:151">
      <c r="B34" s="110">
        <v>15</v>
      </c>
      <c r="C34" s="272">
        <v>7668</v>
      </c>
      <c r="D34" s="27"/>
      <c r="E34" s="275">
        <v>8241</v>
      </c>
      <c r="F34" s="27"/>
      <c r="G34" s="227"/>
      <c r="H34" s="280">
        <f t="shared" si="2"/>
        <v>-32</v>
      </c>
      <c r="I34" s="27"/>
      <c r="J34" s="278">
        <f t="shared" si="4"/>
        <v>-32</v>
      </c>
      <c r="K34" s="27"/>
      <c r="L34" s="227"/>
      <c r="M34" s="280">
        <f t="shared" si="5"/>
        <v>-32</v>
      </c>
      <c r="N34" s="27"/>
      <c r="O34" s="278">
        <f t="shared" si="1"/>
        <v>-32</v>
      </c>
      <c r="P34" s="27"/>
      <c r="Q34" s="227"/>
      <c r="S34" s="305"/>
      <c r="T34" s="27"/>
      <c r="U34" s="299"/>
      <c r="V34" s="27"/>
      <c r="W34" s="227"/>
      <c r="Y34" s="305"/>
      <c r="Z34" s="27"/>
      <c r="AA34" s="299"/>
      <c r="AB34" s="27"/>
      <c r="AC34" s="227"/>
      <c r="AD34" s="24"/>
      <c r="AE34" s="24"/>
      <c r="AF34" s="24"/>
      <c r="AG34" s="24"/>
      <c r="AH34" s="24"/>
    </row>
    <row r="35" spans="1:151">
      <c r="B35" s="110">
        <v>16</v>
      </c>
      <c r="C35" s="272">
        <v>7646</v>
      </c>
      <c r="D35" s="27"/>
      <c r="E35" s="275">
        <v>8260</v>
      </c>
      <c r="F35" s="27"/>
      <c r="G35" s="227"/>
      <c r="H35" s="280">
        <f t="shared" si="2"/>
        <v>-32</v>
      </c>
      <c r="I35" s="27"/>
      <c r="J35" s="278">
        <f t="shared" si="4"/>
        <v>-32</v>
      </c>
      <c r="K35" s="27"/>
      <c r="L35" s="227"/>
      <c r="M35" s="280">
        <f t="shared" si="5"/>
        <v>-32</v>
      </c>
      <c r="N35" s="27"/>
      <c r="O35" s="278">
        <f t="shared" si="1"/>
        <v>-32</v>
      </c>
      <c r="P35" s="27"/>
      <c r="Q35" s="227"/>
      <c r="S35" s="305"/>
      <c r="T35" s="27"/>
      <c r="U35" s="299"/>
      <c r="V35" s="27"/>
      <c r="W35" s="227"/>
      <c r="Y35" s="305"/>
      <c r="Z35" s="27"/>
      <c r="AA35" s="299"/>
      <c r="AB35" s="27"/>
      <c r="AC35" s="227"/>
      <c r="AD35" s="24"/>
      <c r="AE35" s="24"/>
      <c r="AF35" s="24"/>
      <c r="AG35" s="24"/>
      <c r="AH35" s="24"/>
    </row>
    <row r="36" spans="1:151">
      <c r="B36" s="110">
        <v>17</v>
      </c>
      <c r="C36" s="229"/>
      <c r="D36" s="27"/>
      <c r="E36" s="267">
        <v>8001</v>
      </c>
      <c r="F36" s="27"/>
      <c r="G36" s="227"/>
      <c r="H36" s="225"/>
      <c r="I36" s="27"/>
      <c r="J36" s="279">
        <f t="shared" si="4"/>
        <v>-32</v>
      </c>
      <c r="K36" s="27"/>
      <c r="L36" s="227"/>
      <c r="M36" s="225"/>
      <c r="N36" s="27"/>
      <c r="O36" s="279">
        <f t="shared" ref="O36:O43" si="6">AA36+$T$15+$Z$15</f>
        <v>-32</v>
      </c>
      <c r="P36" s="27"/>
      <c r="Q36" s="227"/>
      <c r="S36" s="225"/>
      <c r="T36" s="27"/>
      <c r="U36" s="300"/>
      <c r="V36" s="27"/>
      <c r="W36" s="227"/>
      <c r="Y36" s="225"/>
      <c r="Z36" s="27"/>
      <c r="AA36" s="300"/>
      <c r="AB36" s="27"/>
      <c r="AC36" s="227"/>
      <c r="AD36" s="24"/>
      <c r="AE36" s="24"/>
      <c r="AF36" s="24"/>
      <c r="AG36" s="24"/>
      <c r="AH36" s="24"/>
    </row>
    <row r="37" spans="1:151">
      <c r="B37" s="110">
        <v>18</v>
      </c>
      <c r="C37" s="229"/>
      <c r="D37" s="27"/>
      <c r="E37" s="267">
        <v>7958</v>
      </c>
      <c r="F37" s="27"/>
      <c r="G37" s="227"/>
      <c r="H37" s="225"/>
      <c r="I37" s="27"/>
      <c r="J37" s="279">
        <f t="shared" si="4"/>
        <v>-32</v>
      </c>
      <c r="K37" s="27"/>
      <c r="L37" s="227"/>
      <c r="M37" s="225"/>
      <c r="N37" s="27"/>
      <c r="O37" s="279">
        <f t="shared" si="6"/>
        <v>-32</v>
      </c>
      <c r="P37" s="27"/>
      <c r="Q37" s="227"/>
      <c r="S37" s="225"/>
      <c r="T37" s="27"/>
      <c r="U37" s="300"/>
      <c r="V37" s="27"/>
      <c r="W37" s="227"/>
      <c r="Y37" s="225"/>
      <c r="Z37" s="27"/>
      <c r="AA37" s="300"/>
      <c r="AB37" s="27"/>
      <c r="AC37" s="227"/>
      <c r="AD37" s="24"/>
      <c r="AE37" s="24"/>
      <c r="AF37" s="24"/>
      <c r="AG37" s="24"/>
      <c r="AH37" s="24"/>
    </row>
    <row r="38" spans="1:151">
      <c r="B38" s="110">
        <v>19</v>
      </c>
      <c r="C38" s="229"/>
      <c r="D38" s="27"/>
      <c r="E38" s="267">
        <v>7873</v>
      </c>
      <c r="F38" s="27"/>
      <c r="G38" s="227"/>
      <c r="H38" s="225"/>
      <c r="I38" s="27"/>
      <c r="J38" s="279">
        <f t="shared" si="4"/>
        <v>-32</v>
      </c>
      <c r="K38" s="27"/>
      <c r="L38" s="227"/>
      <c r="M38" s="225"/>
      <c r="N38" s="27"/>
      <c r="O38" s="279">
        <f t="shared" si="6"/>
        <v>-32</v>
      </c>
      <c r="P38" s="27"/>
      <c r="Q38" s="227"/>
      <c r="S38" s="225"/>
      <c r="T38" s="27"/>
      <c r="U38" s="300"/>
      <c r="V38" s="27"/>
      <c r="W38" s="227"/>
      <c r="Y38" s="225"/>
      <c r="Z38" s="27"/>
      <c r="AA38" s="300"/>
      <c r="AB38" s="27"/>
      <c r="AC38" s="227"/>
      <c r="AD38" s="24"/>
      <c r="AE38" s="24"/>
      <c r="AF38" s="24"/>
      <c r="AG38" s="24"/>
      <c r="AH38" s="24"/>
    </row>
    <row r="39" spans="1:151" s="2" customFormat="1">
      <c r="B39" s="110">
        <v>20</v>
      </c>
      <c r="C39" s="229"/>
      <c r="D39" s="27"/>
      <c r="E39" s="267">
        <v>7875</v>
      </c>
      <c r="F39" s="27"/>
      <c r="G39" s="227"/>
      <c r="H39" s="225"/>
      <c r="I39" s="27"/>
      <c r="J39" s="279">
        <f t="shared" si="4"/>
        <v>-32</v>
      </c>
      <c r="K39" s="27"/>
      <c r="L39" s="227"/>
      <c r="M39" s="225"/>
      <c r="N39" s="27"/>
      <c r="O39" s="279">
        <f t="shared" si="6"/>
        <v>-32</v>
      </c>
      <c r="P39" s="27"/>
      <c r="Q39" s="227"/>
      <c r="S39" s="225"/>
      <c r="T39" s="27"/>
      <c r="U39" s="300"/>
      <c r="V39" s="27"/>
      <c r="W39" s="227"/>
      <c r="Y39" s="225"/>
      <c r="Z39" s="27"/>
      <c r="AA39" s="300"/>
      <c r="AB39" s="27"/>
      <c r="AC39" s="227"/>
    </row>
    <row r="40" spans="1:151" s="2" customFormat="1">
      <c r="B40" s="110">
        <v>21</v>
      </c>
      <c r="C40" s="229"/>
      <c r="D40" s="27"/>
      <c r="E40" s="250">
        <v>7814</v>
      </c>
      <c r="F40" s="27"/>
      <c r="G40" s="227"/>
      <c r="H40" s="225"/>
      <c r="I40" s="27"/>
      <c r="J40" s="279">
        <f t="shared" si="4"/>
        <v>-32</v>
      </c>
      <c r="K40" s="27"/>
      <c r="L40" s="227"/>
      <c r="M40" s="225"/>
      <c r="N40" s="27"/>
      <c r="O40" s="279">
        <f t="shared" si="6"/>
        <v>-32</v>
      </c>
      <c r="P40" s="27"/>
      <c r="Q40" s="227"/>
      <c r="S40" s="225"/>
      <c r="T40" s="27"/>
      <c r="U40" s="300"/>
      <c r="V40" s="27"/>
      <c r="W40" s="227"/>
      <c r="Y40" s="225"/>
      <c r="Z40" s="27"/>
      <c r="AA40" s="300"/>
      <c r="AB40" s="27"/>
      <c r="AC40" s="227"/>
    </row>
    <row r="41" spans="1:151" ht="16" thickBot="1">
      <c r="A41" s="19"/>
      <c r="B41" s="110">
        <v>22</v>
      </c>
      <c r="C41" s="230"/>
      <c r="D41" s="74"/>
      <c r="E41" s="250">
        <v>7825</v>
      </c>
      <c r="F41" s="74"/>
      <c r="G41" s="228"/>
      <c r="H41" s="226"/>
      <c r="I41" s="74"/>
      <c r="J41" s="279">
        <f t="shared" si="4"/>
        <v>-32</v>
      </c>
      <c r="K41" s="74"/>
      <c r="L41" s="228"/>
      <c r="M41" s="226"/>
      <c r="N41" s="74"/>
      <c r="O41" s="279">
        <f t="shared" si="6"/>
        <v>-32</v>
      </c>
      <c r="P41" s="74"/>
      <c r="Q41" s="228"/>
      <c r="S41" s="226"/>
      <c r="T41" s="74"/>
      <c r="U41" s="301"/>
      <c r="V41" s="74"/>
      <c r="W41" s="228"/>
      <c r="Y41" s="226"/>
      <c r="Z41" s="74"/>
      <c r="AA41" s="301"/>
      <c r="AB41" s="74"/>
      <c r="AC41" s="228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</row>
    <row r="42" spans="1:151" s="2" customFormat="1">
      <c r="B42" s="110">
        <v>23</v>
      </c>
      <c r="C42" s="229"/>
      <c r="D42" s="27"/>
      <c r="E42" s="273">
        <v>7657</v>
      </c>
      <c r="F42" s="27"/>
      <c r="G42" s="227"/>
      <c r="H42" s="225"/>
      <c r="I42" s="27"/>
      <c r="J42" s="280">
        <f t="shared" si="4"/>
        <v>-32</v>
      </c>
      <c r="K42" s="27"/>
      <c r="L42" s="227"/>
      <c r="M42" s="225"/>
      <c r="N42" s="27"/>
      <c r="O42" s="280">
        <f t="shared" si="6"/>
        <v>-32</v>
      </c>
      <c r="P42" s="27"/>
      <c r="Q42" s="227"/>
      <c r="S42" s="225"/>
      <c r="T42" s="27"/>
      <c r="U42" s="302"/>
      <c r="V42" s="27"/>
      <c r="W42" s="227"/>
      <c r="Y42" s="225"/>
      <c r="Z42" s="27"/>
      <c r="AA42" s="302"/>
      <c r="AB42" s="27"/>
      <c r="AC42" s="227"/>
    </row>
    <row r="43" spans="1:151" ht="16" thickBot="1">
      <c r="A43" s="19"/>
      <c r="B43" s="110">
        <v>24</v>
      </c>
      <c r="C43" s="230"/>
      <c r="D43" s="74"/>
      <c r="E43" s="273">
        <v>7659</v>
      </c>
      <c r="F43" s="74"/>
      <c r="G43" s="228"/>
      <c r="H43" s="226"/>
      <c r="I43" s="74"/>
      <c r="J43" s="280">
        <f t="shared" si="4"/>
        <v>-32</v>
      </c>
      <c r="K43" s="74"/>
      <c r="L43" s="228"/>
      <c r="M43" s="226"/>
      <c r="N43" s="74"/>
      <c r="O43" s="280">
        <f t="shared" si="6"/>
        <v>-32</v>
      </c>
      <c r="P43" s="74"/>
      <c r="Q43" s="228"/>
      <c r="S43" s="226"/>
      <c r="T43" s="74"/>
      <c r="U43" s="303"/>
      <c r="V43" s="74"/>
      <c r="W43" s="228"/>
      <c r="Y43" s="226"/>
      <c r="Z43" s="74"/>
      <c r="AA43" s="303"/>
      <c r="AB43" s="74"/>
      <c r="AC43" s="228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</row>
    <row r="44" spans="1:151" ht="53" customHeight="1">
      <c r="T44" s="93"/>
      <c r="U44" s="94"/>
      <c r="V44" s="24"/>
      <c r="W44" s="93"/>
      <c r="X44" s="94"/>
      <c r="Y44" s="24"/>
      <c r="Z44" s="95"/>
      <c r="AA44" s="24"/>
      <c r="AB44" s="93"/>
      <c r="AC44" s="93"/>
      <c r="AD44" s="24"/>
      <c r="AE44" s="94"/>
      <c r="AF44" s="93"/>
      <c r="AG44" s="24"/>
      <c r="AH44" s="94"/>
    </row>
    <row r="45" spans="1:151" ht="15.5" customHeight="1" thickBot="1">
      <c r="B45" s="126"/>
      <c r="C45" s="97"/>
      <c r="D45" s="97"/>
      <c r="E45" s="97"/>
      <c r="F45" s="97"/>
      <c r="T45" s="24"/>
      <c r="U45" s="24"/>
      <c r="V45" s="24"/>
      <c r="W45" s="24"/>
      <c r="X45" s="24"/>
      <c r="Y45" s="24"/>
      <c r="Z45" s="19"/>
      <c r="AA45" s="24"/>
      <c r="AB45" s="24"/>
      <c r="AC45" s="24"/>
      <c r="AD45" s="24"/>
      <c r="AE45" s="24"/>
      <c r="AF45" s="24"/>
      <c r="AG45" s="24"/>
      <c r="AH45" s="24"/>
    </row>
    <row r="46" spans="1:151" ht="18" customHeight="1">
      <c r="A46" s="421" t="s">
        <v>77</v>
      </c>
      <c r="B46" s="422"/>
      <c r="C46" s="125"/>
      <c r="D46" s="125"/>
      <c r="E46" s="31"/>
      <c r="F46" s="31"/>
      <c r="T46" s="24"/>
      <c r="U46" s="24"/>
      <c r="V46" s="24"/>
      <c r="W46" s="24"/>
      <c r="X46" s="24"/>
      <c r="Y46" s="24"/>
      <c r="Z46" s="19"/>
      <c r="AA46" s="24"/>
      <c r="AB46" s="24"/>
      <c r="AC46" s="24"/>
      <c r="AD46" s="24"/>
      <c r="AE46" s="24"/>
      <c r="AF46" s="24"/>
      <c r="AG46" s="24"/>
      <c r="AH46" s="24"/>
    </row>
    <row r="47" spans="1:151" ht="16" thickBot="1">
      <c r="A47" s="423"/>
      <c r="B47" s="424"/>
      <c r="C47" s="124"/>
      <c r="D47" s="125"/>
      <c r="E47" s="19"/>
      <c r="P47" s="43" t="s">
        <v>0</v>
      </c>
      <c r="T47" s="24"/>
      <c r="U47" s="24"/>
      <c r="V47" s="24"/>
      <c r="W47" s="24"/>
      <c r="X47" s="24"/>
      <c r="Y47" s="24"/>
      <c r="Z47" s="19"/>
      <c r="AA47" s="24"/>
      <c r="AB47" s="24"/>
      <c r="AC47" s="24"/>
      <c r="AD47" s="24"/>
      <c r="AE47" s="24"/>
      <c r="AF47" s="24"/>
      <c r="AG47" s="24"/>
      <c r="AH47" s="24"/>
    </row>
    <row r="48" spans="1:151">
      <c r="A48" s="65" t="s">
        <v>12</v>
      </c>
      <c r="B48" s="123"/>
      <c r="C48" s="24"/>
      <c r="D48" s="24"/>
      <c r="E48" s="24"/>
      <c r="P48" s="44" t="s">
        <v>20</v>
      </c>
      <c r="T48" s="24"/>
      <c r="U48" s="24"/>
      <c r="V48" s="24"/>
      <c r="W48" s="24"/>
      <c r="X48" s="24"/>
      <c r="Y48" s="24"/>
      <c r="Z48" s="19"/>
      <c r="AA48" s="24"/>
      <c r="AB48" s="24"/>
      <c r="AC48" s="24"/>
      <c r="AD48" s="24"/>
      <c r="AE48" s="24"/>
      <c r="AF48" s="24"/>
      <c r="AG48" s="24"/>
      <c r="AH48" s="24"/>
    </row>
    <row r="49" spans="1:34">
      <c r="A49" s="49" t="s">
        <v>22</v>
      </c>
      <c r="B49" s="55"/>
      <c r="C49" s="24"/>
      <c r="D49" s="24"/>
      <c r="E49" s="24"/>
      <c r="P49" s="45" t="s">
        <v>21</v>
      </c>
      <c r="T49" s="24"/>
      <c r="U49" s="24"/>
      <c r="V49" s="24"/>
      <c r="W49" s="24"/>
      <c r="X49" s="24"/>
      <c r="Y49" s="24"/>
      <c r="Z49" s="19"/>
      <c r="AA49" s="24"/>
      <c r="AB49" s="24"/>
      <c r="AC49" s="24"/>
      <c r="AD49" s="24"/>
      <c r="AE49" s="24"/>
      <c r="AF49" s="24"/>
      <c r="AG49" s="24"/>
      <c r="AH49" s="24"/>
    </row>
    <row r="50" spans="1:34" ht="16" thickBot="1">
      <c r="A50" s="50" t="s">
        <v>1</v>
      </c>
      <c r="B50" s="56"/>
      <c r="C50" s="24"/>
      <c r="D50" s="24"/>
      <c r="E50" s="24"/>
      <c r="T50" s="24"/>
      <c r="U50" s="24"/>
      <c r="V50" s="24"/>
      <c r="W50" s="24"/>
      <c r="X50" s="24"/>
      <c r="Y50" s="24"/>
      <c r="Z50" s="19"/>
      <c r="AA50" s="24"/>
      <c r="AB50" s="24"/>
      <c r="AC50" s="24"/>
      <c r="AD50" s="24"/>
      <c r="AE50" s="24"/>
      <c r="AF50" s="24"/>
      <c r="AG50" s="24"/>
      <c r="AH50" s="24"/>
    </row>
    <row r="51" spans="1:34" ht="43" customHeight="1" thickBot="1">
      <c r="C51" s="425" t="s">
        <v>68</v>
      </c>
      <c r="D51" s="426"/>
      <c r="E51" s="427"/>
      <c r="F51" s="425" t="s">
        <v>78</v>
      </c>
      <c r="G51" s="426"/>
      <c r="H51" s="427"/>
      <c r="J51" s="428" t="s">
        <v>71</v>
      </c>
      <c r="K51" s="429"/>
      <c r="L51" s="430"/>
      <c r="M51" s="428" t="s">
        <v>69</v>
      </c>
      <c r="N51" s="429"/>
      <c r="O51" s="430"/>
      <c r="P51" s="24"/>
      <c r="Q51" s="24"/>
      <c r="R51" s="437"/>
      <c r="S51" s="437"/>
      <c r="T51" s="100"/>
      <c r="U51" s="24"/>
      <c r="V51" s="24"/>
      <c r="W51" s="24"/>
      <c r="X51" s="24"/>
      <c r="Y51" s="24"/>
      <c r="Z51" s="19"/>
      <c r="AA51" s="24"/>
      <c r="AB51" s="24"/>
      <c r="AC51" s="24"/>
      <c r="AD51" s="24"/>
      <c r="AE51" s="24"/>
      <c r="AF51" s="24"/>
      <c r="AG51" s="24"/>
      <c r="AH51" s="24"/>
    </row>
    <row r="52" spans="1:34">
      <c r="B52" s="109" t="s">
        <v>19</v>
      </c>
      <c r="C52" s="101" t="s">
        <v>89</v>
      </c>
      <c r="D52" s="102" t="s">
        <v>89</v>
      </c>
      <c r="E52" s="103" t="s">
        <v>70</v>
      </c>
      <c r="F52" s="107" t="s">
        <v>90</v>
      </c>
      <c r="G52" s="108" t="s">
        <v>90</v>
      </c>
      <c r="H52" s="53" t="s">
        <v>72</v>
      </c>
      <c r="J52" s="101" t="s">
        <v>89</v>
      </c>
      <c r="K52" s="102" t="s">
        <v>89</v>
      </c>
      <c r="L52" s="103" t="s">
        <v>70</v>
      </c>
      <c r="M52" s="107" t="s">
        <v>90</v>
      </c>
      <c r="N52" s="108" t="s">
        <v>90</v>
      </c>
      <c r="O52" s="53" t="s">
        <v>72</v>
      </c>
      <c r="P52" s="93"/>
      <c r="Q52" s="24"/>
      <c r="R52" s="94"/>
      <c r="S52" s="94"/>
      <c r="T52" s="24"/>
      <c r="U52" s="24"/>
      <c r="V52" s="93"/>
      <c r="W52" s="93"/>
      <c r="X52" s="24"/>
      <c r="Y52" s="94"/>
      <c r="Z52" s="93"/>
      <c r="AA52" s="24"/>
      <c r="AB52" s="94"/>
      <c r="AC52" s="39"/>
      <c r="AD52" s="95"/>
      <c r="AE52" s="24"/>
      <c r="AF52" s="24"/>
      <c r="AG52" s="24"/>
      <c r="AH52" s="24"/>
    </row>
    <row r="53" spans="1:34">
      <c r="B53" s="110">
        <v>1</v>
      </c>
      <c r="C53" s="104">
        <f t="shared" ref="C53:C68" si="7">AVERAGE(C20:D20)+$B$48</f>
        <v>8663</v>
      </c>
      <c r="D53" s="77">
        <f t="shared" ref="D53:D68" si="8">AVERAGE(H20:I20)</f>
        <v>-32</v>
      </c>
      <c r="E53" s="75">
        <f>C53-D53</f>
        <v>8695</v>
      </c>
      <c r="F53" s="104">
        <f t="shared" ref="F53:F74" si="9">AVERAGE(E20:G20)+$B$50</f>
        <v>8743.5</v>
      </c>
      <c r="G53" s="98">
        <f t="shared" ref="G53:G74" si="10">AVERAGE(J20:L20)</f>
        <v>-32</v>
      </c>
      <c r="H53" s="75">
        <f>F53-G53</f>
        <v>8775.5</v>
      </c>
      <c r="J53" s="104">
        <f t="shared" ref="J53:J68" si="11">AVERAGE(C20:D20)+$B$48</f>
        <v>8663</v>
      </c>
      <c r="K53" s="77">
        <f t="shared" ref="K53:K68" si="12">AVERAGE(M20:N20)</f>
        <v>-32</v>
      </c>
      <c r="L53" s="75">
        <f>J53-K53</f>
        <v>8695</v>
      </c>
      <c r="M53" s="104">
        <f t="shared" ref="M53:M74" si="13">AVERAGE(E20:G20)+$B$50</f>
        <v>8743.5</v>
      </c>
      <c r="N53" s="98">
        <f t="shared" ref="N53:N74" si="14">AVERAGE(O20:Q20)</f>
        <v>-32</v>
      </c>
      <c r="O53" s="75">
        <f>M53-N53</f>
        <v>8775.5</v>
      </c>
      <c r="P53" s="24"/>
      <c r="Q53" s="24"/>
      <c r="R53" s="24"/>
      <c r="S53" s="24"/>
      <c r="T53" s="19"/>
      <c r="U53" s="24"/>
      <c r="V53" s="24"/>
      <c r="W53" s="24"/>
      <c r="X53" s="24"/>
      <c r="Y53" s="24"/>
      <c r="Z53" s="24"/>
      <c r="AA53" s="24"/>
      <c r="AB53" s="24"/>
      <c r="AC53" s="19"/>
      <c r="AD53" s="19"/>
      <c r="AE53" s="24"/>
      <c r="AF53" s="24"/>
      <c r="AG53" s="24"/>
      <c r="AH53" s="24"/>
    </row>
    <row r="54" spans="1:34">
      <c r="B54" s="110">
        <v>2</v>
      </c>
      <c r="C54" s="104">
        <f t="shared" si="7"/>
        <v>8545.5</v>
      </c>
      <c r="D54" s="77">
        <f t="shared" si="8"/>
        <v>-32</v>
      </c>
      <c r="E54" s="75">
        <f>C54-D54</f>
        <v>8577.5</v>
      </c>
      <c r="F54" s="104">
        <f t="shared" si="9"/>
        <v>8635.5</v>
      </c>
      <c r="G54" s="98">
        <f t="shared" si="10"/>
        <v>-32</v>
      </c>
      <c r="H54" s="75">
        <f>F54-G54</f>
        <v>8667.5</v>
      </c>
      <c r="J54" s="104">
        <f t="shared" si="11"/>
        <v>8545.5</v>
      </c>
      <c r="K54" s="77">
        <f t="shared" si="12"/>
        <v>-32</v>
      </c>
      <c r="L54" s="75">
        <f>J54-K54</f>
        <v>8577.5</v>
      </c>
      <c r="M54" s="104">
        <f t="shared" si="13"/>
        <v>8635.5</v>
      </c>
      <c r="N54" s="98">
        <f t="shared" si="14"/>
        <v>-32</v>
      </c>
      <c r="O54" s="75">
        <f>M54-N54</f>
        <v>8667.5</v>
      </c>
      <c r="P54" s="24"/>
      <c r="Q54" s="24"/>
      <c r="R54" s="24"/>
      <c r="S54" s="24"/>
      <c r="T54" s="19"/>
      <c r="U54" s="24"/>
      <c r="V54" s="24"/>
      <c r="W54" s="24"/>
      <c r="X54" s="24"/>
      <c r="Y54" s="24"/>
      <c r="Z54" s="24"/>
      <c r="AA54" s="24"/>
      <c r="AB54" s="24"/>
      <c r="AC54" s="24"/>
      <c r="AD54" s="19"/>
      <c r="AE54" s="24"/>
      <c r="AF54" s="24"/>
      <c r="AG54" s="24"/>
      <c r="AH54" s="24"/>
    </row>
    <row r="55" spans="1:34">
      <c r="B55" s="110">
        <v>3</v>
      </c>
      <c r="C55" s="104">
        <f t="shared" si="7"/>
        <v>8518</v>
      </c>
      <c r="D55" s="77">
        <f t="shared" si="8"/>
        <v>-32</v>
      </c>
      <c r="E55" s="75">
        <f t="shared" ref="E55:E68" si="15">C55-D55</f>
        <v>8550</v>
      </c>
      <c r="F55" s="104">
        <f t="shared" si="9"/>
        <v>8561</v>
      </c>
      <c r="G55" s="98">
        <f t="shared" si="10"/>
        <v>-32</v>
      </c>
      <c r="H55" s="75">
        <f t="shared" ref="H55:H74" si="16">F55-G55</f>
        <v>8593</v>
      </c>
      <c r="J55" s="104">
        <f t="shared" si="11"/>
        <v>8518</v>
      </c>
      <c r="K55" s="77">
        <f t="shared" si="12"/>
        <v>-32</v>
      </c>
      <c r="L55" s="75">
        <f t="shared" ref="L55:L68" si="17">J55-K55</f>
        <v>8550</v>
      </c>
      <c r="M55" s="104">
        <f t="shared" si="13"/>
        <v>8561</v>
      </c>
      <c r="N55" s="98">
        <f t="shared" si="14"/>
        <v>-32</v>
      </c>
      <c r="O55" s="75">
        <f t="shared" ref="O55:O74" si="18">M55-N55</f>
        <v>8593</v>
      </c>
      <c r="P55" s="24"/>
      <c r="Q55" s="24"/>
      <c r="R55" s="24"/>
      <c r="S55" s="24"/>
      <c r="T55" s="19"/>
      <c r="U55" s="24"/>
      <c r="V55" s="24"/>
      <c r="W55" s="24"/>
      <c r="X55" s="24"/>
      <c r="Y55" s="24"/>
      <c r="Z55" s="24"/>
      <c r="AA55" s="24"/>
      <c r="AB55" s="24"/>
      <c r="AC55" s="24"/>
      <c r="AD55" s="19"/>
      <c r="AE55" s="24"/>
      <c r="AF55" s="24"/>
      <c r="AG55" s="24"/>
      <c r="AH55" s="24"/>
    </row>
    <row r="56" spans="1:34">
      <c r="B56" s="110">
        <v>4</v>
      </c>
      <c r="C56" s="104">
        <f t="shared" si="7"/>
        <v>8585</v>
      </c>
      <c r="D56" s="77">
        <f t="shared" si="8"/>
        <v>-32</v>
      </c>
      <c r="E56" s="75">
        <f t="shared" si="15"/>
        <v>8617</v>
      </c>
      <c r="F56" s="104">
        <f t="shared" si="9"/>
        <v>8563</v>
      </c>
      <c r="G56" s="98">
        <f t="shared" si="10"/>
        <v>-32</v>
      </c>
      <c r="H56" s="75">
        <f t="shared" si="16"/>
        <v>8595</v>
      </c>
      <c r="J56" s="104">
        <f t="shared" si="11"/>
        <v>8585</v>
      </c>
      <c r="K56" s="77">
        <f t="shared" si="12"/>
        <v>-32</v>
      </c>
      <c r="L56" s="75">
        <f t="shared" si="17"/>
        <v>8617</v>
      </c>
      <c r="M56" s="104">
        <f t="shared" si="13"/>
        <v>8563</v>
      </c>
      <c r="N56" s="98">
        <f t="shared" si="14"/>
        <v>-32</v>
      </c>
      <c r="O56" s="75">
        <f t="shared" si="18"/>
        <v>8595</v>
      </c>
      <c r="P56" s="24"/>
      <c r="Q56" s="24"/>
      <c r="R56" s="24"/>
      <c r="S56" s="24"/>
      <c r="T56" s="19"/>
      <c r="U56" s="24"/>
      <c r="V56" s="24"/>
      <c r="W56" s="24"/>
      <c r="X56" s="24"/>
      <c r="Y56" s="24"/>
      <c r="Z56" s="24"/>
      <c r="AA56" s="24"/>
      <c r="AB56" s="24"/>
      <c r="AC56" s="24"/>
      <c r="AD56" s="19"/>
      <c r="AE56" s="24"/>
      <c r="AF56" s="24"/>
      <c r="AG56" s="24"/>
      <c r="AH56" s="24"/>
    </row>
    <row r="57" spans="1:34">
      <c r="B57" s="110">
        <v>5</v>
      </c>
      <c r="C57" s="104">
        <f t="shared" si="7"/>
        <v>8439.5</v>
      </c>
      <c r="D57" s="77">
        <f t="shared" si="8"/>
        <v>-32</v>
      </c>
      <c r="E57" s="75">
        <f t="shared" si="15"/>
        <v>8471.5</v>
      </c>
      <c r="F57" s="104">
        <f t="shared" si="9"/>
        <v>8527.5</v>
      </c>
      <c r="G57" s="98">
        <f t="shared" si="10"/>
        <v>-32</v>
      </c>
      <c r="H57" s="75">
        <f t="shared" si="16"/>
        <v>8559.5</v>
      </c>
      <c r="J57" s="104">
        <f t="shared" si="11"/>
        <v>8439.5</v>
      </c>
      <c r="K57" s="77">
        <f t="shared" si="12"/>
        <v>-32</v>
      </c>
      <c r="L57" s="75">
        <f t="shared" si="17"/>
        <v>8471.5</v>
      </c>
      <c r="M57" s="104">
        <f t="shared" si="13"/>
        <v>8527.5</v>
      </c>
      <c r="N57" s="98">
        <f t="shared" si="14"/>
        <v>-32</v>
      </c>
      <c r="O57" s="75">
        <f t="shared" si="18"/>
        <v>8559.5</v>
      </c>
      <c r="P57" s="24"/>
      <c r="Q57" s="24"/>
      <c r="R57" s="24"/>
      <c r="S57" s="24"/>
      <c r="T57" s="19"/>
      <c r="U57" s="24"/>
      <c r="V57" s="24"/>
      <c r="W57" s="24"/>
      <c r="X57" s="24"/>
      <c r="Y57" s="24"/>
      <c r="Z57" s="24"/>
      <c r="AA57" s="24"/>
      <c r="AB57" s="24"/>
      <c r="AC57" s="29"/>
      <c r="AD57" s="19"/>
      <c r="AE57" s="24"/>
      <c r="AF57" s="24"/>
      <c r="AG57" s="24"/>
      <c r="AH57" s="24"/>
    </row>
    <row r="58" spans="1:34">
      <c r="B58" s="110">
        <v>6</v>
      </c>
      <c r="C58" s="104">
        <f t="shared" si="7"/>
        <v>8290.5</v>
      </c>
      <c r="D58" s="77">
        <f t="shared" si="8"/>
        <v>-32</v>
      </c>
      <c r="E58" s="75">
        <f t="shared" si="15"/>
        <v>8322.5</v>
      </c>
      <c r="F58" s="104">
        <f t="shared" si="9"/>
        <v>8431.5</v>
      </c>
      <c r="G58" s="98">
        <f t="shared" si="10"/>
        <v>-32</v>
      </c>
      <c r="H58" s="75">
        <f t="shared" si="16"/>
        <v>8463.5</v>
      </c>
      <c r="J58" s="104">
        <f t="shared" si="11"/>
        <v>8290.5</v>
      </c>
      <c r="K58" s="77">
        <f t="shared" si="12"/>
        <v>-32</v>
      </c>
      <c r="L58" s="75">
        <f t="shared" si="17"/>
        <v>8322.5</v>
      </c>
      <c r="M58" s="104">
        <f t="shared" si="13"/>
        <v>8431.5</v>
      </c>
      <c r="N58" s="98">
        <f t="shared" si="14"/>
        <v>-32</v>
      </c>
      <c r="O58" s="75">
        <f t="shared" si="18"/>
        <v>8463.5</v>
      </c>
      <c r="P58" s="24"/>
      <c r="Q58" s="24"/>
      <c r="R58" s="24"/>
      <c r="S58" s="24"/>
      <c r="T58" s="19"/>
      <c r="U58" s="24"/>
      <c r="V58" s="24"/>
      <c r="W58" s="24"/>
      <c r="X58" s="24"/>
      <c r="Y58" s="24"/>
      <c r="Z58" s="24"/>
      <c r="AA58" s="24"/>
      <c r="AB58" s="24"/>
      <c r="AC58" s="29"/>
      <c r="AD58" s="19"/>
      <c r="AE58" s="24"/>
      <c r="AF58" s="24"/>
      <c r="AG58" s="24"/>
      <c r="AH58" s="24"/>
    </row>
    <row r="59" spans="1:34">
      <c r="B59" s="110">
        <v>7</v>
      </c>
      <c r="C59" s="104">
        <f t="shared" si="7"/>
        <v>8221</v>
      </c>
      <c r="D59" s="77">
        <f t="shared" si="8"/>
        <v>-32</v>
      </c>
      <c r="E59" s="75">
        <f t="shared" si="15"/>
        <v>8253</v>
      </c>
      <c r="F59" s="104">
        <f t="shared" si="9"/>
        <v>8415.5</v>
      </c>
      <c r="G59" s="98">
        <f t="shared" si="10"/>
        <v>-32</v>
      </c>
      <c r="H59" s="75">
        <f t="shared" si="16"/>
        <v>8447.5</v>
      </c>
      <c r="J59" s="104">
        <f t="shared" si="11"/>
        <v>8221</v>
      </c>
      <c r="K59" s="77">
        <f t="shared" si="12"/>
        <v>-32</v>
      </c>
      <c r="L59" s="75">
        <f t="shared" si="17"/>
        <v>8253</v>
      </c>
      <c r="M59" s="104">
        <f t="shared" si="13"/>
        <v>8415.5</v>
      </c>
      <c r="N59" s="98">
        <f t="shared" si="14"/>
        <v>-32</v>
      </c>
      <c r="O59" s="75">
        <f t="shared" si="18"/>
        <v>8447.5</v>
      </c>
      <c r="P59" s="24"/>
      <c r="Q59" s="24"/>
      <c r="R59" s="24"/>
      <c r="S59" s="24"/>
      <c r="T59" s="19"/>
      <c r="U59" s="24"/>
      <c r="V59" s="24"/>
      <c r="W59" s="24"/>
      <c r="X59" s="24"/>
      <c r="Y59" s="24"/>
      <c r="Z59" s="24"/>
      <c r="AA59" s="24"/>
      <c r="AB59" s="24"/>
      <c r="AC59" s="29"/>
      <c r="AD59" s="19"/>
      <c r="AE59" s="24"/>
      <c r="AF59" s="24"/>
      <c r="AG59" s="24"/>
      <c r="AH59" s="24"/>
    </row>
    <row r="60" spans="1:34">
      <c r="B60" s="110">
        <v>8</v>
      </c>
      <c r="C60" s="104">
        <f t="shared" si="7"/>
        <v>8253</v>
      </c>
      <c r="D60" s="77">
        <f t="shared" si="8"/>
        <v>-32</v>
      </c>
      <c r="E60" s="75">
        <f t="shared" si="15"/>
        <v>8285</v>
      </c>
      <c r="F60" s="104">
        <f t="shared" si="9"/>
        <v>8417.5</v>
      </c>
      <c r="G60" s="98">
        <f t="shared" si="10"/>
        <v>-32</v>
      </c>
      <c r="H60" s="75">
        <f t="shared" si="16"/>
        <v>8449.5</v>
      </c>
      <c r="J60" s="104">
        <f t="shared" si="11"/>
        <v>8253</v>
      </c>
      <c r="K60" s="77">
        <f t="shared" si="12"/>
        <v>-32</v>
      </c>
      <c r="L60" s="75">
        <f t="shared" si="17"/>
        <v>8285</v>
      </c>
      <c r="M60" s="104">
        <f t="shared" si="13"/>
        <v>8417.5</v>
      </c>
      <c r="N60" s="98">
        <f t="shared" si="14"/>
        <v>-32</v>
      </c>
      <c r="O60" s="75">
        <f t="shared" si="18"/>
        <v>8449.5</v>
      </c>
      <c r="P60" s="24"/>
      <c r="Q60" s="24"/>
      <c r="R60" s="24"/>
      <c r="S60" s="24"/>
      <c r="T60" s="19"/>
      <c r="U60" s="24"/>
      <c r="V60" s="24"/>
      <c r="W60" s="24"/>
      <c r="X60" s="24"/>
      <c r="Y60" s="24"/>
      <c r="Z60" s="24"/>
      <c r="AA60" s="24"/>
      <c r="AB60" s="24"/>
      <c r="AC60" s="19"/>
      <c r="AD60" s="19"/>
      <c r="AE60" s="24"/>
      <c r="AF60" s="24"/>
      <c r="AG60" s="24"/>
      <c r="AH60" s="24"/>
    </row>
    <row r="61" spans="1:34">
      <c r="B61" s="110">
        <v>9</v>
      </c>
      <c r="C61" s="104">
        <f t="shared" si="7"/>
        <v>7997</v>
      </c>
      <c r="D61" s="77">
        <f t="shared" si="8"/>
        <v>-32</v>
      </c>
      <c r="E61" s="75">
        <f t="shared" si="15"/>
        <v>8029</v>
      </c>
      <c r="F61" s="104">
        <f t="shared" si="9"/>
        <v>8486</v>
      </c>
      <c r="G61" s="98">
        <f t="shared" si="10"/>
        <v>-32</v>
      </c>
      <c r="H61" s="75">
        <f t="shared" si="16"/>
        <v>8518</v>
      </c>
      <c r="J61" s="104">
        <f t="shared" si="11"/>
        <v>7997</v>
      </c>
      <c r="K61" s="77">
        <f t="shared" si="12"/>
        <v>-32</v>
      </c>
      <c r="L61" s="75">
        <f t="shared" si="17"/>
        <v>8029</v>
      </c>
      <c r="M61" s="104">
        <f t="shared" si="13"/>
        <v>8486</v>
      </c>
      <c r="N61" s="98">
        <f t="shared" si="14"/>
        <v>-32</v>
      </c>
      <c r="O61" s="75">
        <f t="shared" si="18"/>
        <v>8518</v>
      </c>
      <c r="P61" s="24"/>
      <c r="Q61" s="24"/>
      <c r="R61" s="24"/>
      <c r="S61" s="24"/>
      <c r="T61" s="19"/>
      <c r="U61" s="24"/>
      <c r="V61" s="24"/>
      <c r="W61" s="24"/>
      <c r="X61" s="24"/>
      <c r="Y61" s="24"/>
      <c r="Z61" s="24"/>
      <c r="AA61" s="24"/>
      <c r="AB61" s="24"/>
      <c r="AC61" s="19"/>
      <c r="AD61" s="19"/>
      <c r="AE61" s="24"/>
      <c r="AF61" s="24"/>
      <c r="AG61" s="24"/>
      <c r="AH61" s="24"/>
    </row>
    <row r="62" spans="1:34">
      <c r="B62" s="110">
        <v>10</v>
      </c>
      <c r="C62" s="104">
        <f t="shared" si="7"/>
        <v>7951</v>
      </c>
      <c r="D62" s="77">
        <f t="shared" si="8"/>
        <v>-32</v>
      </c>
      <c r="E62" s="75">
        <f t="shared" si="15"/>
        <v>7983</v>
      </c>
      <c r="F62" s="104">
        <f t="shared" si="9"/>
        <v>8427</v>
      </c>
      <c r="G62" s="98">
        <f t="shared" si="10"/>
        <v>-32</v>
      </c>
      <c r="H62" s="75">
        <f t="shared" si="16"/>
        <v>8459</v>
      </c>
      <c r="J62" s="104">
        <f t="shared" si="11"/>
        <v>7951</v>
      </c>
      <c r="K62" s="77">
        <f t="shared" si="12"/>
        <v>-32</v>
      </c>
      <c r="L62" s="75">
        <f t="shared" si="17"/>
        <v>7983</v>
      </c>
      <c r="M62" s="104">
        <f t="shared" si="13"/>
        <v>8427</v>
      </c>
      <c r="N62" s="98">
        <f t="shared" si="14"/>
        <v>-32</v>
      </c>
      <c r="O62" s="75">
        <f t="shared" si="18"/>
        <v>8459</v>
      </c>
      <c r="P62" s="24"/>
      <c r="Q62" s="24"/>
      <c r="R62" s="24"/>
      <c r="S62" s="24"/>
      <c r="T62" s="19"/>
      <c r="U62" s="24"/>
      <c r="V62" s="24"/>
      <c r="W62" s="24"/>
      <c r="X62" s="24"/>
      <c r="Y62" s="24"/>
      <c r="Z62" s="24"/>
      <c r="AA62" s="24"/>
      <c r="AB62" s="24"/>
      <c r="AC62" s="19"/>
      <c r="AD62" s="19"/>
      <c r="AE62" s="24"/>
      <c r="AF62" s="24"/>
      <c r="AG62" s="24"/>
      <c r="AH62" s="24"/>
    </row>
    <row r="63" spans="1:34">
      <c r="B63" s="110">
        <v>11</v>
      </c>
      <c r="C63" s="104">
        <f t="shared" si="7"/>
        <v>7857</v>
      </c>
      <c r="D63" s="77">
        <f t="shared" si="8"/>
        <v>-32</v>
      </c>
      <c r="E63" s="75">
        <f t="shared" si="15"/>
        <v>7889</v>
      </c>
      <c r="F63" s="104">
        <f t="shared" si="9"/>
        <v>8309</v>
      </c>
      <c r="G63" s="98">
        <f t="shared" si="10"/>
        <v>-32</v>
      </c>
      <c r="H63" s="75">
        <f t="shared" si="16"/>
        <v>8341</v>
      </c>
      <c r="J63" s="104">
        <f t="shared" si="11"/>
        <v>7857</v>
      </c>
      <c r="K63" s="77">
        <f t="shared" si="12"/>
        <v>-32</v>
      </c>
      <c r="L63" s="75">
        <f t="shared" si="17"/>
        <v>7889</v>
      </c>
      <c r="M63" s="104">
        <f t="shared" si="13"/>
        <v>8309</v>
      </c>
      <c r="N63" s="98">
        <f t="shared" si="14"/>
        <v>-32</v>
      </c>
      <c r="O63" s="75">
        <f t="shared" si="18"/>
        <v>8341</v>
      </c>
      <c r="P63" s="24"/>
      <c r="Q63" s="24"/>
      <c r="R63" s="24"/>
      <c r="S63" s="24"/>
      <c r="T63" s="19"/>
      <c r="U63" s="24"/>
      <c r="V63" s="24"/>
      <c r="W63" s="24"/>
      <c r="X63" s="24"/>
      <c r="Y63" s="24"/>
      <c r="Z63" s="24"/>
      <c r="AA63" s="24"/>
      <c r="AB63" s="24"/>
      <c r="AC63" s="19"/>
      <c r="AD63" s="19"/>
      <c r="AE63" s="24"/>
      <c r="AF63" s="24"/>
      <c r="AG63" s="24"/>
      <c r="AH63" s="24"/>
    </row>
    <row r="64" spans="1:34" s="2" customFormat="1">
      <c r="B64" s="110">
        <v>12</v>
      </c>
      <c r="C64" s="104">
        <f t="shared" si="7"/>
        <v>7855</v>
      </c>
      <c r="D64" s="77">
        <f t="shared" si="8"/>
        <v>-32</v>
      </c>
      <c r="E64" s="75">
        <f t="shared" si="15"/>
        <v>7887</v>
      </c>
      <c r="F64" s="104">
        <f t="shared" si="9"/>
        <v>8299</v>
      </c>
      <c r="G64" s="98">
        <f t="shared" si="10"/>
        <v>-32</v>
      </c>
      <c r="H64" s="75">
        <f t="shared" si="16"/>
        <v>8331</v>
      </c>
      <c r="J64" s="104">
        <f t="shared" si="11"/>
        <v>7855</v>
      </c>
      <c r="K64" s="77">
        <f t="shared" si="12"/>
        <v>-32</v>
      </c>
      <c r="L64" s="75">
        <f t="shared" si="17"/>
        <v>7887</v>
      </c>
      <c r="M64" s="104">
        <f t="shared" si="13"/>
        <v>8299</v>
      </c>
      <c r="N64" s="98">
        <f t="shared" si="14"/>
        <v>-32</v>
      </c>
      <c r="O64" s="75">
        <f t="shared" si="18"/>
        <v>8331</v>
      </c>
      <c r="P64" s="24"/>
      <c r="Q64" s="24"/>
      <c r="R64" s="24"/>
      <c r="S64" s="24"/>
      <c r="T64" s="19"/>
      <c r="U64" s="24"/>
      <c r="V64" s="24"/>
      <c r="W64" s="24"/>
      <c r="X64" s="24"/>
      <c r="Y64" s="24"/>
      <c r="Z64" s="24"/>
      <c r="AA64" s="24"/>
      <c r="AB64" s="24"/>
      <c r="AC64" s="19"/>
      <c r="AD64" s="19"/>
      <c r="AE64" s="24"/>
    </row>
    <row r="65" spans="1:151" s="2" customFormat="1">
      <c r="B65" s="110">
        <v>13</v>
      </c>
      <c r="C65" s="104">
        <f t="shared" si="7"/>
        <v>7796</v>
      </c>
      <c r="D65" s="77">
        <f t="shared" si="8"/>
        <v>-32</v>
      </c>
      <c r="E65" s="75">
        <f t="shared" si="15"/>
        <v>7828</v>
      </c>
      <c r="F65" s="104">
        <f t="shared" si="9"/>
        <v>8242</v>
      </c>
      <c r="G65" s="98">
        <f t="shared" si="10"/>
        <v>-32</v>
      </c>
      <c r="H65" s="75">
        <f t="shared" si="16"/>
        <v>8274</v>
      </c>
      <c r="J65" s="104">
        <f t="shared" si="11"/>
        <v>7796</v>
      </c>
      <c r="K65" s="77">
        <f t="shared" si="12"/>
        <v>-32</v>
      </c>
      <c r="L65" s="75">
        <f t="shared" si="17"/>
        <v>7828</v>
      </c>
      <c r="M65" s="104">
        <f t="shared" si="13"/>
        <v>8242</v>
      </c>
      <c r="N65" s="98">
        <f t="shared" si="14"/>
        <v>-32</v>
      </c>
      <c r="O65" s="75">
        <f t="shared" si="18"/>
        <v>8274</v>
      </c>
      <c r="P65" s="24"/>
      <c r="Q65" s="24"/>
      <c r="R65" s="24"/>
      <c r="S65" s="24"/>
      <c r="T65" s="19"/>
      <c r="U65" s="24"/>
      <c r="V65" s="24"/>
      <c r="W65" s="24"/>
      <c r="X65" s="24"/>
      <c r="Y65" s="24"/>
      <c r="Z65" s="24"/>
      <c r="AA65" s="24"/>
      <c r="AB65" s="24"/>
      <c r="AC65" s="19"/>
      <c r="AD65" s="19"/>
      <c r="AE65" s="24"/>
    </row>
    <row r="66" spans="1:151" s="2" customFormat="1">
      <c r="B66" s="110">
        <v>14</v>
      </c>
      <c r="C66" s="104">
        <f t="shared" si="7"/>
        <v>7802</v>
      </c>
      <c r="D66" s="77">
        <f t="shared" si="8"/>
        <v>-32</v>
      </c>
      <c r="E66" s="75">
        <f t="shared" si="15"/>
        <v>7834</v>
      </c>
      <c r="F66" s="104">
        <f t="shared" si="9"/>
        <v>8224</v>
      </c>
      <c r="G66" s="98">
        <f t="shared" si="10"/>
        <v>-32</v>
      </c>
      <c r="H66" s="75">
        <f t="shared" si="16"/>
        <v>8256</v>
      </c>
      <c r="J66" s="104">
        <f t="shared" si="11"/>
        <v>7802</v>
      </c>
      <c r="K66" s="77">
        <f t="shared" si="12"/>
        <v>-32</v>
      </c>
      <c r="L66" s="75">
        <f t="shared" si="17"/>
        <v>7834</v>
      </c>
      <c r="M66" s="104">
        <f t="shared" si="13"/>
        <v>8224</v>
      </c>
      <c r="N66" s="98">
        <f t="shared" si="14"/>
        <v>-32</v>
      </c>
      <c r="O66" s="75">
        <f t="shared" si="18"/>
        <v>8256</v>
      </c>
      <c r="P66" s="24"/>
      <c r="Q66" s="24"/>
      <c r="R66" s="24"/>
      <c r="S66" s="24"/>
      <c r="T66" s="19"/>
      <c r="U66" s="24"/>
      <c r="V66" s="24"/>
      <c r="W66" s="24"/>
      <c r="X66" s="24"/>
      <c r="Y66" s="24"/>
      <c r="Z66" s="24"/>
      <c r="AA66" s="24"/>
      <c r="AB66" s="24"/>
      <c r="AC66" s="19"/>
      <c r="AD66" s="19"/>
      <c r="AE66" s="24"/>
    </row>
    <row r="67" spans="1:151">
      <c r="A67" s="19"/>
      <c r="B67" s="110">
        <v>15</v>
      </c>
      <c r="C67" s="104">
        <f t="shared" si="7"/>
        <v>7668</v>
      </c>
      <c r="D67" s="77">
        <f t="shared" si="8"/>
        <v>-32</v>
      </c>
      <c r="E67" s="75">
        <f t="shared" si="15"/>
        <v>7700</v>
      </c>
      <c r="F67" s="104">
        <f t="shared" si="9"/>
        <v>8241</v>
      </c>
      <c r="G67" s="98">
        <f t="shared" si="10"/>
        <v>-32</v>
      </c>
      <c r="H67" s="75">
        <f t="shared" si="16"/>
        <v>8273</v>
      </c>
      <c r="J67" s="104">
        <f t="shared" si="11"/>
        <v>7668</v>
      </c>
      <c r="K67" s="77">
        <f t="shared" si="12"/>
        <v>-32</v>
      </c>
      <c r="L67" s="75">
        <f t="shared" si="17"/>
        <v>7700</v>
      </c>
      <c r="M67" s="104">
        <f t="shared" si="13"/>
        <v>8241</v>
      </c>
      <c r="N67" s="98">
        <f t="shared" si="14"/>
        <v>-32</v>
      </c>
      <c r="O67" s="75">
        <f t="shared" si="18"/>
        <v>8273</v>
      </c>
      <c r="P67" s="24"/>
      <c r="Q67" s="24"/>
      <c r="R67" s="24"/>
      <c r="S67" s="24"/>
      <c r="T67" s="19"/>
      <c r="U67" s="24"/>
      <c r="V67" s="24"/>
      <c r="W67" s="24"/>
      <c r="X67" s="24"/>
      <c r="Y67" s="24"/>
      <c r="Z67" s="24"/>
      <c r="AA67" s="24"/>
      <c r="AB67" s="24"/>
      <c r="AC67" s="19"/>
      <c r="AD67" s="19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</row>
    <row r="68" spans="1:151" s="2" customFormat="1">
      <c r="B68" s="110">
        <v>16</v>
      </c>
      <c r="C68" s="104">
        <f t="shared" si="7"/>
        <v>7646</v>
      </c>
      <c r="D68" s="77">
        <f t="shared" si="8"/>
        <v>-32</v>
      </c>
      <c r="E68" s="75">
        <f t="shared" si="15"/>
        <v>7678</v>
      </c>
      <c r="F68" s="104">
        <f t="shared" si="9"/>
        <v>8260</v>
      </c>
      <c r="G68" s="98">
        <f t="shared" si="10"/>
        <v>-32</v>
      </c>
      <c r="H68" s="75">
        <f t="shared" si="16"/>
        <v>8292</v>
      </c>
      <c r="J68" s="104">
        <f t="shared" si="11"/>
        <v>7646</v>
      </c>
      <c r="K68" s="77">
        <f t="shared" si="12"/>
        <v>-32</v>
      </c>
      <c r="L68" s="75">
        <f t="shared" si="17"/>
        <v>7678</v>
      </c>
      <c r="M68" s="104">
        <f t="shared" si="13"/>
        <v>8260</v>
      </c>
      <c r="N68" s="98">
        <f t="shared" si="14"/>
        <v>-32</v>
      </c>
      <c r="O68" s="75">
        <f t="shared" si="18"/>
        <v>8292</v>
      </c>
      <c r="P68" s="24"/>
      <c r="Q68" s="24"/>
      <c r="R68" s="24"/>
      <c r="S68" s="24"/>
      <c r="T68" s="19"/>
      <c r="U68" s="24"/>
      <c r="V68" s="24"/>
      <c r="W68" s="24"/>
      <c r="X68" s="24"/>
      <c r="Y68" s="24"/>
      <c r="Z68" s="24"/>
      <c r="AA68" s="24"/>
      <c r="AB68" s="24"/>
      <c r="AC68" s="19"/>
      <c r="AD68" s="19"/>
      <c r="AE68" s="24"/>
    </row>
    <row r="69" spans="1:151" s="2" customFormat="1">
      <c r="B69" s="110">
        <v>17</v>
      </c>
      <c r="C69" s="104"/>
      <c r="D69" s="77"/>
      <c r="E69" s="75"/>
      <c r="F69" s="104">
        <f t="shared" si="9"/>
        <v>8001</v>
      </c>
      <c r="G69" s="98">
        <f t="shared" si="10"/>
        <v>-32</v>
      </c>
      <c r="H69" s="75">
        <f t="shared" si="16"/>
        <v>8033</v>
      </c>
      <c r="J69" s="104"/>
      <c r="K69" s="77"/>
      <c r="L69" s="75"/>
      <c r="M69" s="104">
        <f t="shared" si="13"/>
        <v>8001</v>
      </c>
      <c r="N69" s="98">
        <f t="shared" si="14"/>
        <v>-32</v>
      </c>
      <c r="O69" s="75">
        <f t="shared" si="18"/>
        <v>8033</v>
      </c>
      <c r="P69" s="24"/>
      <c r="Q69" s="24"/>
      <c r="R69" s="24"/>
      <c r="S69" s="24"/>
      <c r="T69" s="19"/>
      <c r="U69" s="24"/>
      <c r="V69" s="24"/>
      <c r="W69" s="24"/>
      <c r="X69" s="24"/>
      <c r="Y69" s="24"/>
      <c r="Z69" s="24"/>
      <c r="AA69" s="24"/>
      <c r="AB69" s="24"/>
      <c r="AC69" s="19"/>
      <c r="AD69" s="19"/>
      <c r="AE69" s="24"/>
    </row>
    <row r="70" spans="1:151" s="2" customFormat="1">
      <c r="B70" s="110">
        <v>18</v>
      </c>
      <c r="C70" s="104"/>
      <c r="D70" s="77"/>
      <c r="E70" s="75"/>
      <c r="F70" s="104">
        <f t="shared" si="9"/>
        <v>7958</v>
      </c>
      <c r="G70" s="98">
        <f t="shared" si="10"/>
        <v>-32</v>
      </c>
      <c r="H70" s="75">
        <f t="shared" si="16"/>
        <v>7990</v>
      </c>
      <c r="J70" s="104"/>
      <c r="K70" s="77"/>
      <c r="L70" s="75"/>
      <c r="M70" s="104">
        <f t="shared" si="13"/>
        <v>7958</v>
      </c>
      <c r="N70" s="98">
        <f t="shared" si="14"/>
        <v>-32</v>
      </c>
      <c r="O70" s="75">
        <f t="shared" si="18"/>
        <v>7990</v>
      </c>
      <c r="P70" s="24"/>
      <c r="Q70" s="24"/>
      <c r="R70" s="24"/>
      <c r="S70" s="24"/>
      <c r="T70" s="19"/>
      <c r="U70" s="24"/>
      <c r="V70" s="24"/>
      <c r="W70" s="24"/>
      <c r="X70" s="24"/>
      <c r="Y70" s="24"/>
      <c r="Z70" s="24"/>
      <c r="AA70" s="24"/>
      <c r="AB70" s="24"/>
      <c r="AC70" s="19"/>
      <c r="AD70" s="19"/>
      <c r="AE70" s="24"/>
    </row>
    <row r="71" spans="1:151" s="2" customFormat="1">
      <c r="B71" s="110">
        <v>19</v>
      </c>
      <c r="C71" s="104"/>
      <c r="D71" s="77"/>
      <c r="E71" s="75"/>
      <c r="F71" s="104">
        <f t="shared" si="9"/>
        <v>7873</v>
      </c>
      <c r="G71" s="98">
        <f t="shared" si="10"/>
        <v>-32</v>
      </c>
      <c r="H71" s="75">
        <f t="shared" si="16"/>
        <v>7905</v>
      </c>
      <c r="J71" s="104"/>
      <c r="K71" s="77"/>
      <c r="L71" s="75"/>
      <c r="M71" s="104">
        <f t="shared" si="13"/>
        <v>7873</v>
      </c>
      <c r="N71" s="98">
        <f t="shared" si="14"/>
        <v>-32</v>
      </c>
      <c r="O71" s="75">
        <f t="shared" si="18"/>
        <v>7905</v>
      </c>
      <c r="P71" s="24"/>
      <c r="Q71" s="24"/>
      <c r="R71" s="24"/>
      <c r="S71" s="24"/>
      <c r="T71" s="19"/>
      <c r="U71" s="24"/>
      <c r="V71" s="24"/>
      <c r="W71" s="24"/>
      <c r="X71" s="24"/>
      <c r="Y71" s="24"/>
      <c r="Z71" s="24"/>
      <c r="AA71" s="24"/>
      <c r="AB71" s="24"/>
      <c r="AC71" s="19"/>
      <c r="AD71" s="19"/>
      <c r="AE71" s="24"/>
    </row>
    <row r="72" spans="1:151">
      <c r="A72" s="19"/>
      <c r="B72" s="110">
        <v>20</v>
      </c>
      <c r="C72" s="104"/>
      <c r="D72" s="77"/>
      <c r="E72" s="75"/>
      <c r="F72" s="104">
        <f t="shared" si="9"/>
        <v>7875</v>
      </c>
      <c r="G72" s="98">
        <f t="shared" si="10"/>
        <v>-32</v>
      </c>
      <c r="H72" s="75">
        <f t="shared" si="16"/>
        <v>7907</v>
      </c>
      <c r="J72" s="104"/>
      <c r="K72" s="77"/>
      <c r="L72" s="75"/>
      <c r="M72" s="104">
        <f t="shared" si="13"/>
        <v>7875</v>
      </c>
      <c r="N72" s="98">
        <f t="shared" si="14"/>
        <v>-32</v>
      </c>
      <c r="O72" s="75">
        <f t="shared" si="18"/>
        <v>7907</v>
      </c>
      <c r="P72" s="24"/>
      <c r="Q72" s="24"/>
      <c r="R72" s="24"/>
      <c r="S72" s="24"/>
      <c r="T72" s="19"/>
      <c r="U72" s="24"/>
      <c r="V72" s="24"/>
      <c r="W72" s="24"/>
      <c r="X72" s="24"/>
      <c r="Y72" s="24"/>
      <c r="Z72" s="24"/>
      <c r="AA72" s="24"/>
      <c r="AB72" s="24"/>
      <c r="AC72" s="19"/>
      <c r="AD72" s="19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</row>
    <row r="73" spans="1:151" s="2" customFormat="1">
      <c r="B73" s="110">
        <v>21</v>
      </c>
      <c r="C73" s="104"/>
      <c r="D73" s="77"/>
      <c r="E73" s="75"/>
      <c r="F73" s="104">
        <f t="shared" si="9"/>
        <v>7814</v>
      </c>
      <c r="G73" s="98">
        <f t="shared" si="10"/>
        <v>-32</v>
      </c>
      <c r="H73" s="75">
        <f t="shared" si="16"/>
        <v>7846</v>
      </c>
      <c r="J73" s="104"/>
      <c r="K73" s="77"/>
      <c r="L73" s="75"/>
      <c r="M73" s="104">
        <f t="shared" si="13"/>
        <v>7814</v>
      </c>
      <c r="N73" s="98">
        <f t="shared" si="14"/>
        <v>-32</v>
      </c>
      <c r="O73" s="75">
        <f t="shared" si="18"/>
        <v>7846</v>
      </c>
      <c r="P73" s="24"/>
      <c r="Q73" s="24"/>
      <c r="R73" s="24"/>
      <c r="S73" s="24"/>
      <c r="T73" s="19"/>
      <c r="U73" s="24"/>
      <c r="V73" s="24"/>
      <c r="W73" s="24"/>
      <c r="X73" s="24"/>
      <c r="Y73" s="24"/>
      <c r="Z73" s="24"/>
      <c r="AA73" s="24"/>
      <c r="AB73" s="24"/>
      <c r="AC73" s="19"/>
      <c r="AD73" s="19"/>
      <c r="AE73" s="24"/>
    </row>
    <row r="74" spans="1:151" s="2" customFormat="1" ht="16" thickBot="1">
      <c r="B74" s="111">
        <v>22</v>
      </c>
      <c r="C74" s="105"/>
      <c r="D74" s="78"/>
      <c r="E74" s="106"/>
      <c r="F74" s="104">
        <f t="shared" si="9"/>
        <v>7825</v>
      </c>
      <c r="G74" s="98">
        <f t="shared" si="10"/>
        <v>-32</v>
      </c>
      <c r="H74" s="106">
        <f t="shared" si="16"/>
        <v>7857</v>
      </c>
      <c r="J74" s="104"/>
      <c r="K74" s="77"/>
      <c r="L74" s="106"/>
      <c r="M74" s="104">
        <f t="shared" si="13"/>
        <v>7825</v>
      </c>
      <c r="N74" s="98">
        <f t="shared" si="14"/>
        <v>-32</v>
      </c>
      <c r="O74" s="106">
        <f t="shared" si="18"/>
        <v>7857</v>
      </c>
      <c r="P74" s="24"/>
      <c r="Q74" s="24"/>
      <c r="R74" s="24"/>
      <c r="S74" s="24"/>
      <c r="T74" s="19"/>
      <c r="U74" s="24"/>
      <c r="V74" s="24"/>
      <c r="W74" s="24"/>
      <c r="X74" s="24"/>
      <c r="Y74" s="24"/>
      <c r="Z74" s="24"/>
      <c r="AA74" s="24"/>
      <c r="AB74" s="24"/>
      <c r="AC74" s="19"/>
      <c r="AD74" s="19"/>
      <c r="AE74" s="24"/>
    </row>
    <row r="75" spans="1:151" s="2" customFormat="1" ht="16" thickBot="1">
      <c r="B75" s="110">
        <v>23</v>
      </c>
      <c r="C75" s="105"/>
      <c r="D75" s="78"/>
      <c r="E75" s="106"/>
      <c r="F75" s="104">
        <f t="shared" ref="F75:F76" si="19">AVERAGE(E42:G42)+$B$50</f>
        <v>7657</v>
      </c>
      <c r="G75" s="98">
        <f t="shared" ref="G75:G76" si="20">AVERAGE(J42:L42)</f>
        <v>-32</v>
      </c>
      <c r="H75" s="106">
        <f t="shared" ref="H75:H76" si="21">F75-G75</f>
        <v>7689</v>
      </c>
      <c r="J75" s="104"/>
      <c r="K75" s="77"/>
      <c r="L75" s="106"/>
      <c r="M75" s="104">
        <f t="shared" ref="M75:M76" si="22">AVERAGE(E42:G42)+$B$50</f>
        <v>7657</v>
      </c>
      <c r="N75" s="98">
        <f t="shared" ref="N75:N76" si="23">AVERAGE(O42:Q42)</f>
        <v>-32</v>
      </c>
      <c r="O75" s="106">
        <f t="shared" ref="O75:O76" si="24">M75-N75</f>
        <v>7689</v>
      </c>
      <c r="P75" s="24"/>
      <c r="Q75" s="24"/>
      <c r="R75" s="24"/>
      <c r="S75" s="24"/>
      <c r="T75" s="19"/>
      <c r="U75" s="24"/>
      <c r="V75" s="24"/>
      <c r="W75" s="24"/>
      <c r="X75" s="24"/>
      <c r="Y75" s="24"/>
      <c r="Z75" s="24"/>
      <c r="AA75" s="24"/>
      <c r="AB75" s="24"/>
      <c r="AC75" s="19"/>
      <c r="AD75" s="19"/>
      <c r="AE75" s="24"/>
    </row>
    <row r="76" spans="1:151" s="2" customFormat="1" ht="16" thickBot="1">
      <c r="B76" s="110">
        <v>24</v>
      </c>
      <c r="C76" s="105"/>
      <c r="D76" s="78"/>
      <c r="E76" s="106"/>
      <c r="F76" s="104">
        <f t="shared" si="19"/>
        <v>7659</v>
      </c>
      <c r="G76" s="98">
        <f t="shared" si="20"/>
        <v>-32</v>
      </c>
      <c r="H76" s="106">
        <f t="shared" si="21"/>
        <v>7691</v>
      </c>
      <c r="J76" s="104"/>
      <c r="K76" s="77"/>
      <c r="L76" s="106"/>
      <c r="M76" s="104">
        <f t="shared" si="22"/>
        <v>7659</v>
      </c>
      <c r="N76" s="98">
        <f t="shared" si="23"/>
        <v>-32</v>
      </c>
      <c r="O76" s="106">
        <f t="shared" si="24"/>
        <v>7691</v>
      </c>
      <c r="P76" s="24"/>
      <c r="Q76" s="24"/>
      <c r="R76" s="24"/>
      <c r="S76" s="24"/>
      <c r="T76" s="19"/>
      <c r="U76" s="24"/>
      <c r="V76" s="24"/>
      <c r="W76" s="24"/>
      <c r="X76" s="24"/>
      <c r="Y76" s="24"/>
      <c r="Z76" s="24"/>
      <c r="AA76" s="24"/>
      <c r="AB76" s="24"/>
      <c r="AC76" s="19"/>
      <c r="AD76" s="19"/>
      <c r="AE76" s="24"/>
    </row>
    <row r="77" spans="1:151">
      <c r="A77" s="19"/>
      <c r="B77" s="41"/>
      <c r="C77" s="41"/>
      <c r="D77" s="41"/>
      <c r="E77" s="20"/>
      <c r="G77" s="20"/>
      <c r="H77" s="20"/>
      <c r="J77" s="24"/>
      <c r="K77" s="24"/>
      <c r="L77" s="24"/>
      <c r="M77" s="24"/>
      <c r="N77" s="24"/>
      <c r="O77" s="19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</row>
    <row r="78" spans="1:151">
      <c r="A78" s="19"/>
      <c r="B78" s="41"/>
      <c r="C78" s="41"/>
      <c r="D78" s="41"/>
      <c r="E78" s="20"/>
      <c r="G78" s="20"/>
      <c r="H78" s="20"/>
      <c r="J78" s="1"/>
      <c r="O78" s="20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</row>
    <row r="79" spans="1:151">
      <c r="A79" s="19"/>
      <c r="B79" s="41"/>
      <c r="C79" s="41"/>
      <c r="D79" s="41"/>
      <c r="E79" s="20"/>
      <c r="G79" s="20"/>
      <c r="H79" s="20"/>
      <c r="J79" s="1"/>
      <c r="O79" s="20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</row>
    <row r="80" spans="1:151">
      <c r="A80" s="19"/>
      <c r="B80" s="41"/>
      <c r="C80" s="41"/>
      <c r="D80" s="41"/>
      <c r="E80" s="20"/>
      <c r="G80" s="20"/>
      <c r="H80" s="20"/>
      <c r="J80" s="1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</row>
    <row r="81" spans="1:151">
      <c r="A81" s="19"/>
      <c r="B81" s="41"/>
      <c r="C81" s="41"/>
      <c r="D81" s="41"/>
      <c r="E81" s="20"/>
      <c r="G81" s="20"/>
      <c r="H81" s="20"/>
      <c r="J81" s="1"/>
      <c r="U81" s="43" t="s">
        <v>0</v>
      </c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</row>
    <row r="82" spans="1:151">
      <c r="A82" s="19"/>
      <c r="B82" s="41"/>
      <c r="C82" s="41"/>
      <c r="D82" s="41"/>
      <c r="E82" s="20"/>
      <c r="G82" s="20"/>
      <c r="H82" s="20"/>
      <c r="J82" s="1"/>
      <c r="U82" s="44" t="s">
        <v>20</v>
      </c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</row>
    <row r="83" spans="1:151" ht="21" customHeight="1" thickBot="1">
      <c r="A83" s="19"/>
      <c r="B83" s="41"/>
      <c r="C83" s="41"/>
      <c r="D83" s="41"/>
      <c r="E83" s="20"/>
      <c r="G83" s="20"/>
      <c r="H83" s="20"/>
      <c r="J83" s="1"/>
      <c r="U83" s="45" t="s">
        <v>21</v>
      </c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</row>
    <row r="84" spans="1:151" ht="16" thickBot="1">
      <c r="B84" s="35"/>
      <c r="C84" s="24"/>
      <c r="D84" s="431" t="s">
        <v>54</v>
      </c>
      <c r="E84" s="432"/>
      <c r="F84" s="432"/>
      <c r="G84" s="432"/>
      <c r="H84" s="432"/>
      <c r="I84" s="432"/>
      <c r="J84" s="433"/>
      <c r="K84" s="1"/>
      <c r="L84" s="434" t="s">
        <v>14</v>
      </c>
      <c r="M84" s="435"/>
      <c r="N84" s="435"/>
      <c r="O84" s="435"/>
      <c r="P84" s="435"/>
      <c r="Q84" s="435"/>
      <c r="R84" s="436"/>
      <c r="S84" s="1"/>
      <c r="T84" s="36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</row>
    <row r="85" spans="1:151" ht="16" thickBot="1">
      <c r="B85" s="8"/>
      <c r="C85" s="9"/>
      <c r="D85" s="181" t="s">
        <v>82</v>
      </c>
      <c r="E85" s="181" t="s">
        <v>83</v>
      </c>
      <c r="F85" s="1"/>
      <c r="G85" s="181" t="s">
        <v>84</v>
      </c>
      <c r="H85" s="181" t="s">
        <v>85</v>
      </c>
      <c r="I85" s="181" t="s">
        <v>2</v>
      </c>
      <c r="J85" s="179"/>
      <c r="K85" s="130"/>
      <c r="L85" s="180" t="s">
        <v>82</v>
      </c>
      <c r="M85" s="180" t="s">
        <v>83</v>
      </c>
      <c r="N85" s="1"/>
      <c r="O85" s="180" t="s">
        <v>84</v>
      </c>
      <c r="P85" s="180" t="s">
        <v>85</v>
      </c>
      <c r="Q85" s="180" t="s">
        <v>2</v>
      </c>
      <c r="R85" s="177"/>
      <c r="S85" s="1"/>
      <c r="T85" s="191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</row>
    <row r="86" spans="1:151" ht="74.5" thickBot="1">
      <c r="B86" s="10"/>
      <c r="C86" s="11"/>
      <c r="D86" s="185" t="s">
        <v>80</v>
      </c>
      <c r="E86" s="185" t="s">
        <v>80</v>
      </c>
      <c r="F86" s="1"/>
      <c r="G86" s="185" t="s">
        <v>80</v>
      </c>
      <c r="H86" s="185" t="s">
        <v>80</v>
      </c>
      <c r="I86" s="185" t="s">
        <v>80</v>
      </c>
      <c r="J86" s="182" t="s">
        <v>13</v>
      </c>
      <c r="K86" s="12"/>
      <c r="L86" s="186" t="s">
        <v>81</v>
      </c>
      <c r="M86" s="186" t="s">
        <v>81</v>
      </c>
      <c r="N86" s="1"/>
      <c r="O86" s="186" t="s">
        <v>81</v>
      </c>
      <c r="P86" s="186" t="s">
        <v>81</v>
      </c>
      <c r="Q86" s="186" t="s">
        <v>81</v>
      </c>
      <c r="R86" s="183" t="s">
        <v>15</v>
      </c>
      <c r="S86" s="1"/>
      <c r="T86" s="192" t="s">
        <v>79</v>
      </c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</row>
    <row r="87" spans="1:151">
      <c r="A87" s="24"/>
      <c r="B87" s="445" t="s">
        <v>3</v>
      </c>
      <c r="C87" s="30">
        <v>1</v>
      </c>
      <c r="D87" s="150">
        <f t="shared" ref="D87:E90" si="25">C20</f>
        <v>8671</v>
      </c>
      <c r="E87" s="150">
        <f t="shared" si="25"/>
        <v>8655</v>
      </c>
      <c r="F87" s="30">
        <v>1</v>
      </c>
      <c r="G87" s="150">
        <f>E20</f>
        <v>8700</v>
      </c>
      <c r="H87" s="217"/>
      <c r="I87" s="150">
        <f t="shared" ref="I87:I90" si="26">G20</f>
        <v>8787</v>
      </c>
      <c r="J87" s="154"/>
      <c r="K87" s="20"/>
      <c r="L87" s="197">
        <f>H20</f>
        <v>-32</v>
      </c>
      <c r="M87" s="197">
        <f>I20</f>
        <v>-32</v>
      </c>
      <c r="N87" s="30">
        <v>1</v>
      </c>
      <c r="O87" s="197">
        <f>J20</f>
        <v>-32</v>
      </c>
      <c r="P87" s="203"/>
      <c r="Q87" s="198">
        <f>L20</f>
        <v>-32</v>
      </c>
      <c r="R87" s="155"/>
      <c r="S87" s="1"/>
      <c r="T87" s="19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</row>
    <row r="88" spans="1:151">
      <c r="A88" s="24"/>
      <c r="B88" s="409"/>
      <c r="C88" s="30">
        <v>2</v>
      </c>
      <c r="D88" s="150">
        <f t="shared" si="25"/>
        <v>8554</v>
      </c>
      <c r="E88" s="150">
        <f t="shared" si="25"/>
        <v>8537</v>
      </c>
      <c r="F88" s="30">
        <v>2</v>
      </c>
      <c r="G88" s="150">
        <f t="shared" ref="G88:G94" si="27">E21</f>
        <v>8642</v>
      </c>
      <c r="H88" s="217"/>
      <c r="I88" s="150">
        <f t="shared" si="26"/>
        <v>8629</v>
      </c>
      <c r="J88" s="154"/>
      <c r="K88" s="20"/>
      <c r="L88" s="197">
        <f t="shared" ref="L88:M88" si="28">H21</f>
        <v>-32</v>
      </c>
      <c r="M88" s="197">
        <f t="shared" si="28"/>
        <v>-32</v>
      </c>
      <c r="N88" s="30">
        <v>2</v>
      </c>
      <c r="O88" s="197">
        <f t="shared" ref="O88:O94" si="29">J21</f>
        <v>-32</v>
      </c>
      <c r="P88" s="204"/>
      <c r="Q88" s="198">
        <f t="shared" ref="Q88:Q90" si="30">L21</f>
        <v>-32</v>
      </c>
      <c r="R88" s="178"/>
      <c r="S88" s="1"/>
      <c r="T88" s="195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</row>
    <row r="89" spans="1:151">
      <c r="A89" s="24"/>
      <c r="B89" s="409"/>
      <c r="C89" s="30">
        <v>3</v>
      </c>
      <c r="D89" s="150">
        <f t="shared" si="25"/>
        <v>8526</v>
      </c>
      <c r="E89" s="150">
        <f t="shared" si="25"/>
        <v>8510</v>
      </c>
      <c r="F89" s="30">
        <v>3</v>
      </c>
      <c r="G89" s="150">
        <f t="shared" si="27"/>
        <v>8536</v>
      </c>
      <c r="H89" s="217"/>
      <c r="I89" s="150">
        <f t="shared" si="26"/>
        <v>8586</v>
      </c>
      <c r="J89" s="154"/>
      <c r="K89" s="20"/>
      <c r="L89" s="197">
        <f t="shared" ref="L89:M89" si="31">H22</f>
        <v>-32</v>
      </c>
      <c r="M89" s="197">
        <f t="shared" si="31"/>
        <v>-32</v>
      </c>
      <c r="N89" s="30">
        <v>3</v>
      </c>
      <c r="O89" s="197">
        <f t="shared" si="29"/>
        <v>-32</v>
      </c>
      <c r="P89" s="204"/>
      <c r="Q89" s="198">
        <f t="shared" si="30"/>
        <v>-32</v>
      </c>
      <c r="R89" s="155"/>
      <c r="S89" s="1"/>
      <c r="T89" s="195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</row>
    <row r="90" spans="1:151">
      <c r="A90" s="24"/>
      <c r="B90" s="409"/>
      <c r="C90" s="30">
        <v>4</v>
      </c>
      <c r="D90" s="150">
        <f t="shared" si="25"/>
        <v>8592</v>
      </c>
      <c r="E90" s="150">
        <f t="shared" si="25"/>
        <v>8578</v>
      </c>
      <c r="F90" s="30">
        <v>4</v>
      </c>
      <c r="G90" s="150">
        <f t="shared" si="27"/>
        <v>8528</v>
      </c>
      <c r="H90" s="217"/>
      <c r="I90" s="150">
        <f t="shared" si="26"/>
        <v>8598</v>
      </c>
      <c r="J90" s="154"/>
      <c r="K90" s="20"/>
      <c r="L90" s="197">
        <f t="shared" ref="L90:M90" si="32">H23</f>
        <v>-32</v>
      </c>
      <c r="M90" s="197">
        <f t="shared" si="32"/>
        <v>-32</v>
      </c>
      <c r="N90" s="30">
        <v>4</v>
      </c>
      <c r="O90" s="197">
        <f t="shared" si="29"/>
        <v>-32</v>
      </c>
      <c r="P90" s="204"/>
      <c r="Q90" s="198">
        <f t="shared" si="30"/>
        <v>-32</v>
      </c>
      <c r="R90" s="155"/>
      <c r="S90" s="1"/>
      <c r="T90" s="195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</row>
    <row r="91" spans="1:151" s="15" customFormat="1">
      <c r="A91" s="24"/>
      <c r="B91" s="409"/>
      <c r="C91" s="30"/>
      <c r="D91" s="139"/>
      <c r="E91" s="140"/>
      <c r="F91" s="30">
        <v>5</v>
      </c>
      <c r="G91" s="150">
        <f t="shared" si="27"/>
        <v>8502</v>
      </c>
      <c r="H91" s="127"/>
      <c r="I91" s="47"/>
      <c r="J91" s="154"/>
      <c r="K91" s="20"/>
      <c r="L91" s="139"/>
      <c r="M91" s="140"/>
      <c r="N91" s="30">
        <v>5</v>
      </c>
      <c r="O91" s="197">
        <f t="shared" si="29"/>
        <v>-32</v>
      </c>
      <c r="P91" s="127"/>
      <c r="Q91" s="47"/>
      <c r="R91" s="155"/>
      <c r="S91" s="1"/>
      <c r="T91" s="195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</row>
    <row r="92" spans="1:151" s="13" customFormat="1" ht="16" thickBot="1">
      <c r="A92" s="24"/>
      <c r="B92" s="409"/>
      <c r="C92" s="30"/>
      <c r="D92" s="139"/>
      <c r="E92" s="140"/>
      <c r="F92" s="30">
        <v>6</v>
      </c>
      <c r="G92" s="150">
        <f t="shared" si="27"/>
        <v>8490</v>
      </c>
      <c r="H92" s="127"/>
      <c r="I92" s="47"/>
      <c r="J92" s="154"/>
      <c r="K92" s="20"/>
      <c r="L92" s="139"/>
      <c r="M92" s="140"/>
      <c r="N92" s="30">
        <v>6</v>
      </c>
      <c r="O92" s="197">
        <f t="shared" si="29"/>
        <v>-32</v>
      </c>
      <c r="P92" s="127"/>
      <c r="Q92" s="47"/>
      <c r="R92" s="155"/>
      <c r="S92" s="1"/>
      <c r="T92" s="195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</row>
    <row r="93" spans="1:151" s="16" customFormat="1" ht="16" thickBot="1">
      <c r="A93" s="24"/>
      <c r="B93" s="409"/>
      <c r="C93" s="30"/>
      <c r="D93" s="139"/>
      <c r="E93" s="140"/>
      <c r="F93" s="30">
        <v>7</v>
      </c>
      <c r="G93" s="150">
        <f t="shared" si="27"/>
        <v>8530</v>
      </c>
      <c r="H93" s="127"/>
      <c r="I93" s="47"/>
      <c r="J93" s="154"/>
      <c r="K93" s="20"/>
      <c r="L93" s="139"/>
      <c r="M93" s="140"/>
      <c r="N93" s="30">
        <v>7</v>
      </c>
      <c r="O93" s="197">
        <f t="shared" si="29"/>
        <v>-32</v>
      </c>
      <c r="P93" s="127"/>
      <c r="Q93" s="47"/>
      <c r="R93" s="155"/>
      <c r="S93" s="1"/>
      <c r="T93" s="196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</row>
    <row r="94" spans="1:151" ht="18" customHeight="1" thickBot="1">
      <c r="A94" s="24"/>
      <c r="B94" s="446"/>
      <c r="C94" s="162"/>
      <c r="D94" s="141"/>
      <c r="E94" s="142"/>
      <c r="F94" s="30">
        <v>8</v>
      </c>
      <c r="G94" s="150">
        <f t="shared" si="27"/>
        <v>8551</v>
      </c>
      <c r="H94" s="128"/>
      <c r="I94" s="173"/>
      <c r="J94" s="154"/>
      <c r="K94" s="20"/>
      <c r="L94" s="141"/>
      <c r="M94" s="142"/>
      <c r="N94" s="30">
        <v>8</v>
      </c>
      <c r="O94" s="197">
        <f t="shared" si="29"/>
        <v>-32</v>
      </c>
      <c r="P94" s="145"/>
      <c r="Q94" s="146"/>
      <c r="R94" s="155"/>
      <c r="S94" s="1"/>
      <c r="T94" s="195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</row>
    <row r="95" spans="1:151" ht="20.5" thickBot="1">
      <c r="A95" s="24"/>
      <c r="B95" s="411" t="s">
        <v>4</v>
      </c>
      <c r="C95" s="412"/>
      <c r="D95" s="398">
        <f>AVERAGE(D87:E94)</f>
        <v>8577.875</v>
      </c>
      <c r="E95" s="400"/>
      <c r="F95" s="24"/>
      <c r="G95" s="398">
        <f>AVERAGE(G87:I94)</f>
        <v>8589.9166666666661</v>
      </c>
      <c r="H95" s="399"/>
      <c r="I95" s="400"/>
      <c r="J95" s="33">
        <f>D95-G95</f>
        <v>-12.04166666666606</v>
      </c>
      <c r="K95" s="20"/>
      <c r="L95" s="403">
        <f>AVERAGE(L87:M94)</f>
        <v>-32</v>
      </c>
      <c r="M95" s="404"/>
      <c r="N95" s="24"/>
      <c r="O95" s="389">
        <f>AVERAGE(O87:Q94)</f>
        <v>-32</v>
      </c>
      <c r="P95" s="391"/>
      <c r="Q95" s="390"/>
      <c r="R95" s="76">
        <f>L95-O95</f>
        <v>0</v>
      </c>
      <c r="S95" s="1"/>
      <c r="T95" s="193">
        <f>J95-R95</f>
        <v>-12.04166666666606</v>
      </c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</row>
    <row r="96" spans="1:151">
      <c r="A96" s="24"/>
      <c r="B96" s="408" t="s">
        <v>5</v>
      </c>
      <c r="C96" s="163">
        <v>5</v>
      </c>
      <c r="D96" s="143">
        <f t="shared" ref="D96:E99" si="33">C24</f>
        <v>8446</v>
      </c>
      <c r="E96" s="143">
        <f t="shared" si="33"/>
        <v>8433</v>
      </c>
      <c r="F96" s="163">
        <v>9</v>
      </c>
      <c r="G96" s="143">
        <f>E28</f>
        <v>8486</v>
      </c>
      <c r="H96" s="218"/>
      <c r="I96" s="143">
        <f t="shared" ref="I96:I98" si="34">G24</f>
        <v>8553</v>
      </c>
      <c r="J96" s="155"/>
      <c r="K96" s="20"/>
      <c r="L96" s="197">
        <f>H24</f>
        <v>-32</v>
      </c>
      <c r="M96" s="197">
        <f>I24</f>
        <v>-32</v>
      </c>
      <c r="N96" s="163">
        <v>9</v>
      </c>
      <c r="O96" s="197">
        <f>J28</f>
        <v>-32</v>
      </c>
      <c r="P96" s="203"/>
      <c r="Q96" s="199">
        <f>L24</f>
        <v>-32</v>
      </c>
      <c r="R96" s="155"/>
      <c r="S96" s="1"/>
      <c r="T96" s="195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</row>
    <row r="97" spans="1:151">
      <c r="A97" s="24"/>
      <c r="B97" s="409"/>
      <c r="C97" s="30">
        <v>6</v>
      </c>
      <c r="D97" s="143">
        <f t="shared" si="33"/>
        <v>8297</v>
      </c>
      <c r="E97" s="143">
        <f t="shared" si="33"/>
        <v>8284</v>
      </c>
      <c r="F97" s="30">
        <v>10</v>
      </c>
      <c r="G97" s="143">
        <f t="shared" ref="G97:G103" si="35">E29</f>
        <v>8427</v>
      </c>
      <c r="H97" s="218"/>
      <c r="I97" s="143">
        <f t="shared" si="34"/>
        <v>8373</v>
      </c>
      <c r="J97" s="155"/>
      <c r="K97" s="20"/>
      <c r="L97" s="197">
        <f t="shared" ref="L97:M97" si="36">H25</f>
        <v>-32</v>
      </c>
      <c r="M97" s="197">
        <f t="shared" si="36"/>
        <v>-32</v>
      </c>
      <c r="N97" s="30">
        <v>10</v>
      </c>
      <c r="O97" s="197">
        <f t="shared" ref="O97:O103" si="37">J29</f>
        <v>-32</v>
      </c>
      <c r="P97" s="204"/>
      <c r="Q97" s="199">
        <f t="shared" ref="Q97:Q99" si="38">L25</f>
        <v>-32</v>
      </c>
      <c r="R97" s="178"/>
      <c r="S97" s="1"/>
      <c r="T97" s="195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</row>
    <row r="98" spans="1:151">
      <c r="A98" s="24"/>
      <c r="B98" s="409"/>
      <c r="C98" s="30">
        <v>7</v>
      </c>
      <c r="D98" s="143">
        <f t="shared" si="33"/>
        <v>8226</v>
      </c>
      <c r="E98" s="143">
        <f t="shared" si="33"/>
        <v>8216</v>
      </c>
      <c r="F98" s="30">
        <v>11</v>
      </c>
      <c r="G98" s="143">
        <f t="shared" si="35"/>
        <v>8309</v>
      </c>
      <c r="H98" s="218"/>
      <c r="I98" s="143">
        <f t="shared" si="34"/>
        <v>8301</v>
      </c>
      <c r="J98" s="155"/>
      <c r="K98" s="17"/>
      <c r="L98" s="197">
        <f t="shared" ref="L98:M98" si="39">H26</f>
        <v>-32</v>
      </c>
      <c r="M98" s="197">
        <f t="shared" si="39"/>
        <v>-32</v>
      </c>
      <c r="N98" s="30">
        <v>11</v>
      </c>
      <c r="O98" s="197">
        <f t="shared" si="37"/>
        <v>-32</v>
      </c>
      <c r="P98" s="204"/>
      <c r="Q98" s="199">
        <f t="shared" si="38"/>
        <v>-32</v>
      </c>
      <c r="R98" s="155"/>
      <c r="S98" s="1"/>
      <c r="T98" s="195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</row>
    <row r="99" spans="1:151">
      <c r="A99" s="24"/>
      <c r="B99" s="409"/>
      <c r="C99" s="30">
        <v>8</v>
      </c>
      <c r="D99" s="143">
        <f t="shared" si="33"/>
        <v>8257</v>
      </c>
      <c r="E99" s="143">
        <f t="shared" si="33"/>
        <v>8249</v>
      </c>
      <c r="F99" s="30">
        <v>12</v>
      </c>
      <c r="G99" s="143">
        <f t="shared" si="35"/>
        <v>8299</v>
      </c>
      <c r="H99" s="218"/>
      <c r="I99" s="143">
        <f>G27</f>
        <v>8284</v>
      </c>
      <c r="J99" s="156"/>
      <c r="K99" s="18"/>
      <c r="L99" s="197">
        <f t="shared" ref="L99:M99" si="40">H27</f>
        <v>-32</v>
      </c>
      <c r="M99" s="197">
        <f t="shared" si="40"/>
        <v>-32</v>
      </c>
      <c r="N99" s="30">
        <v>12</v>
      </c>
      <c r="O99" s="197">
        <f t="shared" si="37"/>
        <v>-32</v>
      </c>
      <c r="P99" s="204"/>
      <c r="Q99" s="199">
        <f t="shared" si="38"/>
        <v>-32</v>
      </c>
      <c r="R99" s="155"/>
      <c r="S99" s="1"/>
      <c r="T99" s="195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</row>
    <row r="100" spans="1:151" s="15" customFormat="1">
      <c r="A100" s="24"/>
      <c r="B100" s="409"/>
      <c r="C100" s="30"/>
      <c r="D100" s="139"/>
      <c r="E100" s="140"/>
      <c r="F100" s="30">
        <v>13</v>
      </c>
      <c r="G100" s="143">
        <f t="shared" si="35"/>
        <v>8242</v>
      </c>
      <c r="H100" s="127"/>
      <c r="I100" s="47"/>
      <c r="J100" s="156"/>
      <c r="K100" s="18"/>
      <c r="L100" s="139"/>
      <c r="M100" s="140"/>
      <c r="N100" s="30">
        <v>13</v>
      </c>
      <c r="O100" s="197">
        <f t="shared" si="37"/>
        <v>-32</v>
      </c>
      <c r="P100" s="127"/>
      <c r="Q100" s="176"/>
      <c r="R100" s="155"/>
      <c r="S100" s="1"/>
      <c r="T100" s="195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</row>
    <row r="101" spans="1:151" s="13" customFormat="1" ht="16" thickBot="1">
      <c r="A101" s="24"/>
      <c r="B101" s="409"/>
      <c r="C101" s="30"/>
      <c r="D101" s="139"/>
      <c r="E101" s="140"/>
      <c r="F101" s="30">
        <v>14</v>
      </c>
      <c r="G101" s="143">
        <f t="shared" si="35"/>
        <v>8224</v>
      </c>
      <c r="H101" s="127"/>
      <c r="I101" s="47"/>
      <c r="J101" s="156"/>
      <c r="K101" s="18"/>
      <c r="L101" s="139"/>
      <c r="M101" s="140"/>
      <c r="N101" s="30">
        <v>14</v>
      </c>
      <c r="O101" s="197">
        <f t="shared" si="37"/>
        <v>-32</v>
      </c>
      <c r="P101" s="127"/>
      <c r="Q101" s="176"/>
      <c r="R101" s="155"/>
      <c r="S101" s="1"/>
      <c r="T101" s="195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</row>
    <row r="102" spans="1:151" s="16" customFormat="1" ht="16" thickBot="1">
      <c r="A102" s="24"/>
      <c r="B102" s="409"/>
      <c r="C102" s="30"/>
      <c r="D102" s="139"/>
      <c r="E102" s="140"/>
      <c r="F102" s="30">
        <v>15</v>
      </c>
      <c r="G102" s="143">
        <f t="shared" si="35"/>
        <v>8241</v>
      </c>
      <c r="H102" s="127"/>
      <c r="I102" s="47"/>
      <c r="J102" s="156"/>
      <c r="K102" s="18"/>
      <c r="L102" s="139"/>
      <c r="M102" s="140"/>
      <c r="N102" s="30">
        <v>15</v>
      </c>
      <c r="O102" s="197">
        <f t="shared" si="37"/>
        <v>-32</v>
      </c>
      <c r="P102" s="127"/>
      <c r="Q102" s="176"/>
      <c r="R102" s="155"/>
      <c r="S102" s="1"/>
      <c r="T102" s="195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</row>
    <row r="103" spans="1:151" ht="18" customHeight="1" thickBot="1">
      <c r="A103" s="24"/>
      <c r="B103" s="410"/>
      <c r="C103" s="162"/>
      <c r="D103" s="141"/>
      <c r="E103" s="142"/>
      <c r="F103" s="30">
        <v>16</v>
      </c>
      <c r="G103" s="143">
        <f t="shared" si="35"/>
        <v>8260</v>
      </c>
      <c r="H103" s="128"/>
      <c r="I103" s="173"/>
      <c r="J103" s="156"/>
      <c r="K103" s="18"/>
      <c r="L103" s="149"/>
      <c r="M103" s="175"/>
      <c r="N103" s="30">
        <v>16</v>
      </c>
      <c r="O103" s="197">
        <f t="shared" si="37"/>
        <v>-32</v>
      </c>
      <c r="P103" s="128"/>
      <c r="Q103" s="187"/>
      <c r="R103" s="155"/>
      <c r="S103" s="1"/>
      <c r="T103" s="195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</row>
    <row r="104" spans="1:151" ht="20.5" thickBot="1">
      <c r="A104" s="24"/>
      <c r="B104" s="411" t="s">
        <v>4</v>
      </c>
      <c r="C104" s="412"/>
      <c r="D104" s="413">
        <f>AVERAGE(D96:E103)</f>
        <v>8301</v>
      </c>
      <c r="E104" s="414"/>
      <c r="F104" s="24"/>
      <c r="G104" s="398">
        <f>AVERAGE(G96:I103)</f>
        <v>8333.25</v>
      </c>
      <c r="H104" s="399"/>
      <c r="I104" s="400"/>
      <c r="J104" s="170">
        <f>D104-G104</f>
        <v>-32.25</v>
      </c>
      <c r="K104" s="20"/>
      <c r="L104" s="405">
        <f>AVERAGE(L96:M103)</f>
        <v>-32</v>
      </c>
      <c r="M104" s="407"/>
      <c r="N104" s="24"/>
      <c r="O104" s="405">
        <f>AVERAGE(O96:Q103)</f>
        <v>-32</v>
      </c>
      <c r="P104" s="406"/>
      <c r="Q104" s="407"/>
      <c r="R104" s="76">
        <f>L104-O104</f>
        <v>0</v>
      </c>
      <c r="S104" s="1"/>
      <c r="T104" s="193">
        <f>J104-R104</f>
        <v>-32.25</v>
      </c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</row>
    <row r="105" spans="1:151" ht="15.5" customHeight="1" thickBot="1">
      <c r="A105" s="24"/>
      <c r="B105" s="392" t="s">
        <v>6</v>
      </c>
      <c r="C105" s="163">
        <v>9</v>
      </c>
      <c r="D105" s="107">
        <f t="shared" ref="D105:D110" si="41">C28</f>
        <v>7997</v>
      </c>
      <c r="E105" s="164"/>
      <c r="F105" s="30">
        <v>17</v>
      </c>
      <c r="G105" s="150">
        <f>E36</f>
        <v>8001</v>
      </c>
      <c r="H105" s="14"/>
      <c r="I105" s="129"/>
      <c r="J105" s="171"/>
      <c r="K105" s="17"/>
      <c r="L105" s="200">
        <f t="shared" ref="L105:L110" si="42">H28</f>
        <v>-32</v>
      </c>
      <c r="M105" s="164"/>
      <c r="N105" s="30">
        <v>17</v>
      </c>
      <c r="O105" s="200">
        <f>J36</f>
        <v>-32</v>
      </c>
      <c r="P105" s="169"/>
      <c r="Q105" s="148"/>
      <c r="R105" s="188"/>
      <c r="S105" s="1"/>
      <c r="T105" s="195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</row>
    <row r="106" spans="1:151" ht="16" thickBot="1">
      <c r="A106" s="24"/>
      <c r="B106" s="392"/>
      <c r="C106" s="30">
        <v>10</v>
      </c>
      <c r="D106" s="107">
        <f t="shared" si="41"/>
        <v>7951</v>
      </c>
      <c r="E106" s="166"/>
      <c r="F106" s="30">
        <v>18</v>
      </c>
      <c r="G106" s="150">
        <f t="shared" ref="G106:G110" si="43">E37</f>
        <v>7958</v>
      </c>
      <c r="H106" s="28"/>
      <c r="I106" s="127"/>
      <c r="J106" s="155"/>
      <c r="K106" s="19"/>
      <c r="L106" s="200">
        <f t="shared" si="42"/>
        <v>-32</v>
      </c>
      <c r="M106" s="166"/>
      <c r="N106" s="30">
        <v>18</v>
      </c>
      <c r="O106" s="200">
        <f t="shared" ref="O106:O110" si="44">J37</f>
        <v>-32</v>
      </c>
      <c r="P106" s="28"/>
      <c r="Q106" s="144"/>
      <c r="R106" s="168"/>
      <c r="S106" s="1"/>
      <c r="T106" s="195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</row>
    <row r="107" spans="1:151" s="15" customFormat="1" ht="16" thickBot="1">
      <c r="A107" s="24"/>
      <c r="B107" s="392"/>
      <c r="C107" s="30">
        <v>11</v>
      </c>
      <c r="D107" s="107">
        <f t="shared" si="41"/>
        <v>7857</v>
      </c>
      <c r="E107" s="166"/>
      <c r="F107" s="30">
        <v>19</v>
      </c>
      <c r="G107" s="150">
        <f t="shared" si="43"/>
        <v>7873</v>
      </c>
      <c r="H107" s="28"/>
      <c r="I107" s="127"/>
      <c r="J107" s="157"/>
      <c r="K107" s="21"/>
      <c r="L107" s="200">
        <f t="shared" si="42"/>
        <v>-32</v>
      </c>
      <c r="M107" s="166"/>
      <c r="N107" s="30">
        <v>19</v>
      </c>
      <c r="O107" s="200">
        <f t="shared" si="44"/>
        <v>-32</v>
      </c>
      <c r="P107" s="28"/>
      <c r="Q107" s="144"/>
      <c r="R107" s="189"/>
      <c r="S107" s="1"/>
      <c r="T107" s="195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</row>
    <row r="108" spans="1:151" ht="16" thickBot="1">
      <c r="A108" s="24"/>
      <c r="B108" s="392"/>
      <c r="C108" s="30">
        <v>12</v>
      </c>
      <c r="D108" s="107">
        <f t="shared" si="41"/>
        <v>7855</v>
      </c>
      <c r="E108" s="166"/>
      <c r="F108" s="30">
        <v>20</v>
      </c>
      <c r="G108" s="150">
        <f t="shared" si="43"/>
        <v>7875</v>
      </c>
      <c r="H108" s="28"/>
      <c r="I108" s="127"/>
      <c r="J108" s="155"/>
      <c r="K108" s="20"/>
      <c r="L108" s="200">
        <f t="shared" si="42"/>
        <v>-32</v>
      </c>
      <c r="M108" s="166"/>
      <c r="N108" s="30">
        <v>20</v>
      </c>
      <c r="O108" s="200">
        <f t="shared" si="44"/>
        <v>-32</v>
      </c>
      <c r="P108" s="28"/>
      <c r="Q108" s="144"/>
      <c r="R108" s="190"/>
      <c r="S108" s="1"/>
      <c r="T108" s="195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</row>
    <row r="109" spans="1:151" s="15" customFormat="1" ht="16" thickBot="1">
      <c r="A109" s="24"/>
      <c r="B109" s="392"/>
      <c r="C109" s="30">
        <v>13</v>
      </c>
      <c r="D109" s="107">
        <f t="shared" si="41"/>
        <v>7796</v>
      </c>
      <c r="E109" s="166"/>
      <c r="F109" s="30">
        <v>21</v>
      </c>
      <c r="G109" s="150">
        <f t="shared" si="43"/>
        <v>7814</v>
      </c>
      <c r="H109" s="28"/>
      <c r="I109" s="127"/>
      <c r="J109" s="155"/>
      <c r="K109" s="20"/>
      <c r="L109" s="200">
        <f t="shared" si="42"/>
        <v>-32</v>
      </c>
      <c r="M109" s="166"/>
      <c r="N109" s="30">
        <v>21</v>
      </c>
      <c r="O109" s="200">
        <f t="shared" si="44"/>
        <v>-32</v>
      </c>
      <c r="P109" s="28"/>
      <c r="Q109" s="144"/>
      <c r="R109" s="190"/>
      <c r="S109" s="1"/>
      <c r="T109" s="195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</row>
    <row r="110" spans="1:151" s="13" customFormat="1" ht="16" thickBot="1">
      <c r="A110" s="24"/>
      <c r="B110" s="392"/>
      <c r="C110" s="30">
        <v>14</v>
      </c>
      <c r="D110" s="107">
        <f t="shared" si="41"/>
        <v>7802</v>
      </c>
      <c r="E110" s="166"/>
      <c r="F110" s="30">
        <v>22</v>
      </c>
      <c r="G110" s="150">
        <f t="shared" si="43"/>
        <v>7825</v>
      </c>
      <c r="H110" s="28"/>
      <c r="I110" s="127"/>
      <c r="J110" s="155"/>
      <c r="K110" s="20"/>
      <c r="L110" s="200">
        <f t="shared" si="42"/>
        <v>-32</v>
      </c>
      <c r="M110" s="166"/>
      <c r="N110" s="30">
        <v>22</v>
      </c>
      <c r="O110" s="200">
        <f t="shared" si="44"/>
        <v>-32</v>
      </c>
      <c r="P110" s="28"/>
      <c r="Q110" s="144"/>
      <c r="R110" s="190"/>
      <c r="S110" s="1"/>
      <c r="T110" s="195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</row>
    <row r="111" spans="1:151" ht="16" thickBot="1">
      <c r="A111" s="24"/>
      <c r="B111" s="392"/>
      <c r="C111" s="30"/>
      <c r="D111" s="231"/>
      <c r="E111" s="166"/>
      <c r="F111" s="30"/>
      <c r="G111" s="217"/>
      <c r="H111" s="28"/>
      <c r="I111" s="127"/>
      <c r="J111" s="155"/>
      <c r="K111" s="20"/>
      <c r="L111" s="224"/>
      <c r="M111" s="166"/>
      <c r="N111" s="30"/>
      <c r="O111" s="224"/>
      <c r="P111" s="28"/>
      <c r="Q111" s="144"/>
      <c r="R111" s="190"/>
      <c r="S111" s="1"/>
      <c r="T111" s="195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</row>
    <row r="112" spans="1:151">
      <c r="A112" s="24"/>
      <c r="B112" s="392"/>
      <c r="C112" s="30"/>
      <c r="D112" s="231"/>
      <c r="E112" s="166"/>
      <c r="F112" s="30"/>
      <c r="G112" s="217"/>
      <c r="H112" s="28"/>
      <c r="I112" s="127"/>
      <c r="J112" s="155"/>
      <c r="K112" s="20"/>
      <c r="L112" s="224"/>
      <c r="M112" s="166"/>
      <c r="N112" s="30"/>
      <c r="O112" s="224"/>
      <c r="P112" s="28"/>
      <c r="Q112" s="144"/>
      <c r="R112" s="190"/>
      <c r="S112" s="1"/>
      <c r="T112" s="195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</row>
    <row r="113" spans="1:151">
      <c r="A113" s="24"/>
      <c r="B113" s="392"/>
      <c r="C113" s="163"/>
      <c r="D113" s="206"/>
      <c r="E113" s="166"/>
      <c r="F113" s="19"/>
      <c r="G113" s="206"/>
      <c r="H113" s="28"/>
      <c r="I113" s="127"/>
      <c r="J113" s="155"/>
      <c r="K113" s="20"/>
      <c r="L113" s="201"/>
      <c r="M113" s="166"/>
      <c r="N113" s="19"/>
      <c r="O113" s="201"/>
      <c r="P113" s="28"/>
      <c r="Q113" s="144"/>
      <c r="R113" s="190"/>
      <c r="S113" s="1"/>
      <c r="T113" s="195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</row>
    <row r="114" spans="1:151">
      <c r="A114" s="24"/>
      <c r="B114" s="392"/>
      <c r="C114" s="163"/>
      <c r="D114" s="206"/>
      <c r="E114" s="166"/>
      <c r="F114" s="19"/>
      <c r="G114" s="206"/>
      <c r="H114" s="28"/>
      <c r="I114" s="127"/>
      <c r="J114" s="155"/>
      <c r="K114" s="20"/>
      <c r="L114" s="201"/>
      <c r="M114" s="166"/>
      <c r="N114" s="19"/>
      <c r="O114" s="201"/>
      <c r="P114" s="28"/>
      <c r="Q114" s="144"/>
      <c r="R114" s="190"/>
      <c r="S114" s="1"/>
      <c r="T114" s="195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</row>
    <row r="115" spans="1:151">
      <c r="A115" s="24"/>
      <c r="B115" s="392"/>
      <c r="C115" s="163"/>
      <c r="D115" s="206"/>
      <c r="E115" s="166"/>
      <c r="F115" s="19"/>
      <c r="G115" s="206"/>
      <c r="H115" s="28"/>
      <c r="I115" s="127"/>
      <c r="J115" s="155"/>
      <c r="K115" s="20"/>
      <c r="L115" s="201"/>
      <c r="M115" s="166"/>
      <c r="N115" s="19"/>
      <c r="O115" s="201"/>
      <c r="P115" s="28"/>
      <c r="Q115" s="144"/>
      <c r="R115" s="190"/>
      <c r="S115" s="1"/>
      <c r="T115" s="195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</row>
    <row r="116" spans="1:151" ht="16" thickBot="1">
      <c r="A116" s="24"/>
      <c r="B116" s="393"/>
      <c r="C116" s="163"/>
      <c r="D116" s="209"/>
      <c r="E116" s="167"/>
      <c r="F116" s="19"/>
      <c r="G116" s="210"/>
      <c r="H116" s="32"/>
      <c r="I116" s="128"/>
      <c r="J116" s="172"/>
      <c r="K116" s="20"/>
      <c r="L116" s="202"/>
      <c r="M116" s="167"/>
      <c r="N116" s="19"/>
      <c r="O116" s="202"/>
      <c r="P116" s="48"/>
      <c r="Q116" s="153"/>
      <c r="R116" s="190"/>
      <c r="S116" s="1"/>
      <c r="T116" s="195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</row>
    <row r="117" spans="1:151" ht="20.5" thickBot="1">
      <c r="A117" s="24"/>
      <c r="B117" s="394" t="s">
        <v>4</v>
      </c>
      <c r="C117" s="395"/>
      <c r="D117" s="396">
        <f>AVERAGE(D105:E116)</f>
        <v>7876.333333333333</v>
      </c>
      <c r="E117" s="397"/>
      <c r="F117" s="24"/>
      <c r="G117" s="398">
        <f>AVERAGE(G105:I116)</f>
        <v>7891</v>
      </c>
      <c r="H117" s="399"/>
      <c r="I117" s="400"/>
      <c r="J117" s="147">
        <f>D117-G117</f>
        <v>-14.66666666666697</v>
      </c>
      <c r="K117" s="20"/>
      <c r="L117" s="401">
        <f>AVERAGE(L105:M116)</f>
        <v>-32</v>
      </c>
      <c r="M117" s="402"/>
      <c r="N117" s="24"/>
      <c r="O117" s="389">
        <f>AVERAGE(O105:Q116)</f>
        <v>-32</v>
      </c>
      <c r="P117" s="391"/>
      <c r="Q117" s="390"/>
      <c r="R117" s="76">
        <f>L117-O117</f>
        <v>0</v>
      </c>
      <c r="S117" s="1"/>
      <c r="T117" s="193">
        <f>J117-R117</f>
        <v>-14.66666666666697</v>
      </c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</row>
    <row r="118" spans="1:151" ht="20.5" thickBot="1">
      <c r="A118" s="24"/>
      <c r="B118" s="383" t="s">
        <v>7</v>
      </c>
      <c r="C118" s="30">
        <v>15</v>
      </c>
      <c r="D118" s="207">
        <f>C34</f>
        <v>7668</v>
      </c>
      <c r="E118" s="164"/>
      <c r="F118" s="1">
        <v>23</v>
      </c>
      <c r="G118" s="208">
        <f>E42</f>
        <v>7657</v>
      </c>
      <c r="H118" s="151"/>
      <c r="I118" s="151"/>
      <c r="J118" s="158"/>
      <c r="K118" s="20"/>
      <c r="L118" s="219">
        <f>H34</f>
        <v>-32</v>
      </c>
      <c r="M118" s="164"/>
      <c r="N118" s="1">
        <v>23</v>
      </c>
      <c r="O118" s="205">
        <f>J42</f>
        <v>-32</v>
      </c>
      <c r="P118" s="79"/>
      <c r="Q118" s="148"/>
      <c r="R118" s="158"/>
      <c r="S118" s="1"/>
      <c r="T118" s="158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</row>
    <row r="119" spans="1:151" ht="20.5" thickBot="1">
      <c r="A119" s="24"/>
      <c r="B119" s="384"/>
      <c r="C119" s="30">
        <v>16</v>
      </c>
      <c r="D119" s="207">
        <f>C35</f>
        <v>7646</v>
      </c>
      <c r="E119" s="152"/>
      <c r="F119" s="20">
        <v>24</v>
      </c>
      <c r="G119" s="208">
        <f>E43</f>
        <v>7659</v>
      </c>
      <c r="H119" s="151"/>
      <c r="I119" s="151"/>
      <c r="J119" s="159"/>
      <c r="K119" s="20"/>
      <c r="L119" s="219">
        <f>H35</f>
        <v>-32</v>
      </c>
      <c r="M119" s="164"/>
      <c r="N119" s="20">
        <v>24</v>
      </c>
      <c r="O119" s="205">
        <f>J43</f>
        <v>-32</v>
      </c>
      <c r="P119" s="127"/>
      <c r="Q119" s="227"/>
      <c r="R119" s="158"/>
      <c r="S119" s="1"/>
      <c r="T119" s="158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</row>
    <row r="120" spans="1:151" s="1" customFormat="1" ht="20.5" thickBot="1">
      <c r="A120" s="24"/>
      <c r="B120" s="384"/>
      <c r="C120" s="30"/>
      <c r="D120" s="206"/>
      <c r="E120" s="152"/>
      <c r="F120" s="20"/>
      <c r="G120" s="206"/>
      <c r="H120" s="152"/>
      <c r="I120" s="161"/>
      <c r="J120" s="159"/>
      <c r="K120" s="20"/>
      <c r="L120" s="164"/>
      <c r="M120" s="164"/>
      <c r="N120" s="20"/>
      <c r="O120" s="201"/>
      <c r="P120" s="127"/>
      <c r="Q120" s="144"/>
      <c r="R120" s="158"/>
      <c r="T120" s="158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</row>
    <row r="121" spans="1:151" s="1" customFormat="1" ht="20.5" thickBot="1">
      <c r="A121"/>
      <c r="B121" s="385"/>
      <c r="C121" s="30"/>
      <c r="D121" s="50"/>
      <c r="E121" s="165"/>
      <c r="F121" s="20"/>
      <c r="G121" s="50"/>
      <c r="H121" s="165"/>
      <c r="I121" s="161"/>
      <c r="J121" s="159"/>
      <c r="K121" s="20"/>
      <c r="L121" s="164"/>
      <c r="M121" s="164"/>
      <c r="N121" s="20"/>
      <c r="O121" s="202"/>
      <c r="P121" s="145"/>
      <c r="Q121" s="153"/>
      <c r="R121" s="158"/>
      <c r="T121" s="158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</row>
    <row r="122" spans="1:151" ht="20.5" thickBot="1">
      <c r="B122" s="34" t="s">
        <v>4</v>
      </c>
      <c r="C122" s="30"/>
      <c r="D122" s="386">
        <f>AVERAGE(D118:E121)</f>
        <v>7657</v>
      </c>
      <c r="E122" s="387"/>
      <c r="F122" s="1"/>
      <c r="G122" s="388">
        <f>AVERAGE(G118:I121)</f>
        <v>7658</v>
      </c>
      <c r="H122" s="387"/>
      <c r="I122" s="160"/>
      <c r="J122" s="33">
        <f>D122-G122</f>
        <v>-1</v>
      </c>
      <c r="K122" s="20"/>
      <c r="L122" s="389">
        <f>AVERAGE(L118:M121)</f>
        <v>-32</v>
      </c>
      <c r="M122" s="390"/>
      <c r="N122" s="1"/>
      <c r="O122" s="389">
        <f>AVERAGE(O118:Q121)</f>
        <v>-32</v>
      </c>
      <c r="P122" s="391"/>
      <c r="Q122" s="390"/>
      <c r="R122" s="76">
        <f>L122-O122</f>
        <v>0</v>
      </c>
      <c r="S122" s="1"/>
      <c r="T122" s="193">
        <f>J122-R122</f>
        <v>-1</v>
      </c>
    </row>
    <row r="123" spans="1:151" ht="16" thickBot="1">
      <c r="A123" s="1"/>
      <c r="B123" s="20"/>
      <c r="C123" s="21"/>
      <c r="D123" s="22"/>
      <c r="E123" s="21"/>
      <c r="F123" s="1"/>
      <c r="G123" s="1"/>
      <c r="H123" s="1"/>
      <c r="I123" s="1"/>
      <c r="J123" s="20"/>
      <c r="K123" s="20"/>
      <c r="L123" s="1"/>
      <c r="M123" s="1"/>
      <c r="N123" s="1"/>
      <c r="O123" s="1"/>
      <c r="P123" s="1"/>
      <c r="Q123" s="1"/>
      <c r="R123" s="1"/>
      <c r="S123" s="1"/>
      <c r="T123" s="1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</row>
    <row r="124" spans="1:151" ht="16" thickBot="1">
      <c r="B124" s="35"/>
      <c r="C124" s="24"/>
      <c r="D124" s="431" t="s">
        <v>55</v>
      </c>
      <c r="E124" s="432"/>
      <c r="F124" s="432"/>
      <c r="G124" s="432"/>
      <c r="H124" s="432"/>
      <c r="I124" s="432"/>
      <c r="J124" s="433"/>
      <c r="K124" s="1"/>
      <c r="L124" s="434" t="s">
        <v>14</v>
      </c>
      <c r="M124" s="435"/>
      <c r="N124" s="435"/>
      <c r="O124" s="435"/>
      <c r="P124" s="435"/>
      <c r="Q124" s="435"/>
      <c r="R124" s="436"/>
      <c r="S124" s="1"/>
      <c r="T124" s="36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</row>
    <row r="125" spans="1:151" ht="16" thickBot="1">
      <c r="B125" s="8"/>
      <c r="C125" s="9"/>
      <c r="D125" s="181" t="s">
        <v>82</v>
      </c>
      <c r="E125" s="181" t="s">
        <v>83</v>
      </c>
      <c r="F125" s="1"/>
      <c r="G125" s="181" t="s">
        <v>84</v>
      </c>
      <c r="H125" s="181" t="s">
        <v>85</v>
      </c>
      <c r="I125" s="181" t="s">
        <v>2</v>
      </c>
      <c r="J125" s="179"/>
      <c r="K125" s="130"/>
      <c r="L125" s="180" t="s">
        <v>82</v>
      </c>
      <c r="M125" s="180" t="s">
        <v>83</v>
      </c>
      <c r="N125" s="1"/>
      <c r="O125" s="180" t="s">
        <v>84</v>
      </c>
      <c r="P125" s="180" t="s">
        <v>85</v>
      </c>
      <c r="Q125" s="180" t="s">
        <v>2</v>
      </c>
      <c r="R125" s="177"/>
      <c r="S125" s="1"/>
      <c r="T125" s="191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</row>
    <row r="126" spans="1:151" ht="74.5" thickBot="1">
      <c r="B126" s="10"/>
      <c r="C126" s="11"/>
      <c r="D126" s="185" t="s">
        <v>80</v>
      </c>
      <c r="E126" s="185" t="s">
        <v>80</v>
      </c>
      <c r="F126" s="1"/>
      <c r="G126" s="185" t="s">
        <v>80</v>
      </c>
      <c r="H126" s="185" t="s">
        <v>80</v>
      </c>
      <c r="I126" s="185" t="s">
        <v>80</v>
      </c>
      <c r="J126" s="182" t="s">
        <v>13</v>
      </c>
      <c r="K126" s="12"/>
      <c r="L126" s="186" t="s">
        <v>81</v>
      </c>
      <c r="M126" s="186" t="s">
        <v>81</v>
      </c>
      <c r="N126" s="1"/>
      <c r="O126" s="186" t="s">
        <v>81</v>
      </c>
      <c r="P126" s="186" t="s">
        <v>81</v>
      </c>
      <c r="Q126" s="186" t="s">
        <v>81</v>
      </c>
      <c r="R126" s="183" t="s">
        <v>15</v>
      </c>
      <c r="S126" s="1"/>
      <c r="T126" s="192" t="s">
        <v>79</v>
      </c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</row>
    <row r="127" spans="1:151">
      <c r="A127" s="24"/>
      <c r="B127" s="445" t="s">
        <v>3</v>
      </c>
      <c r="C127" s="30">
        <v>1</v>
      </c>
      <c r="D127" s="150">
        <f>C20</f>
        <v>8671</v>
      </c>
      <c r="E127" s="150">
        <f>D20</f>
        <v>8655</v>
      </c>
      <c r="F127" s="30">
        <v>1</v>
      </c>
      <c r="G127" s="150">
        <f>E20</f>
        <v>8700</v>
      </c>
      <c r="H127" s="129"/>
      <c r="I127" s="184">
        <f>G20</f>
        <v>8787</v>
      </c>
      <c r="J127" s="154"/>
      <c r="K127" s="20"/>
      <c r="L127" s="197">
        <f>M20</f>
        <v>-32</v>
      </c>
      <c r="M127" s="197">
        <f>N20</f>
        <v>-32</v>
      </c>
      <c r="N127" s="30">
        <v>1</v>
      </c>
      <c r="O127" s="197">
        <f>O20</f>
        <v>-32</v>
      </c>
      <c r="P127" s="203"/>
      <c r="Q127" s="198">
        <f>Q20</f>
        <v>-32</v>
      </c>
      <c r="R127" s="155"/>
      <c r="S127" s="1"/>
      <c r="T127" s="19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</row>
    <row r="128" spans="1:151">
      <c r="A128" s="24"/>
      <c r="B128" s="409"/>
      <c r="C128" s="30">
        <v>2</v>
      </c>
      <c r="D128" s="150">
        <f t="shared" ref="D128:E130" si="45">C21</f>
        <v>8554</v>
      </c>
      <c r="E128" s="150">
        <f t="shared" si="45"/>
        <v>8537</v>
      </c>
      <c r="F128" s="30">
        <v>2</v>
      </c>
      <c r="G128" s="150">
        <f>E21</f>
        <v>8642</v>
      </c>
      <c r="H128" s="127"/>
      <c r="I128" s="184">
        <f>G21</f>
        <v>8629</v>
      </c>
      <c r="J128" s="154"/>
      <c r="K128" s="20"/>
      <c r="L128" s="197">
        <f t="shared" ref="L128:M130" si="46">M21</f>
        <v>-32</v>
      </c>
      <c r="M128" s="197">
        <f t="shared" si="46"/>
        <v>-32</v>
      </c>
      <c r="N128" s="30">
        <v>2</v>
      </c>
      <c r="O128" s="197">
        <f t="shared" ref="O128:O134" si="47">O21</f>
        <v>-32</v>
      </c>
      <c r="P128" s="204"/>
      <c r="Q128" s="198">
        <f t="shared" ref="Q128:Q130" si="48">Q21</f>
        <v>-32</v>
      </c>
      <c r="R128" s="178"/>
      <c r="S128" s="1"/>
      <c r="T128" s="195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</row>
    <row r="129" spans="1:151">
      <c r="A129" s="24"/>
      <c r="B129" s="409"/>
      <c r="C129" s="30">
        <v>3</v>
      </c>
      <c r="D129" s="150">
        <f t="shared" si="45"/>
        <v>8526</v>
      </c>
      <c r="E129" s="150">
        <f t="shared" si="45"/>
        <v>8510</v>
      </c>
      <c r="F129" s="30">
        <v>3</v>
      </c>
      <c r="G129" s="150">
        <f>E22</f>
        <v>8536</v>
      </c>
      <c r="H129" s="127"/>
      <c r="I129" s="184">
        <f>G22</f>
        <v>8586</v>
      </c>
      <c r="J129" s="154"/>
      <c r="K129" s="20"/>
      <c r="L129" s="197">
        <f t="shared" si="46"/>
        <v>-32</v>
      </c>
      <c r="M129" s="197">
        <f t="shared" si="46"/>
        <v>-32</v>
      </c>
      <c r="N129" s="30">
        <v>3</v>
      </c>
      <c r="O129" s="197">
        <f t="shared" si="47"/>
        <v>-32</v>
      </c>
      <c r="P129" s="204"/>
      <c r="Q129" s="198">
        <f t="shared" si="48"/>
        <v>-32</v>
      </c>
      <c r="R129" s="155"/>
      <c r="S129" s="1"/>
      <c r="T129" s="195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</row>
    <row r="130" spans="1:151">
      <c r="A130" s="24"/>
      <c r="B130" s="409"/>
      <c r="C130" s="30">
        <v>4</v>
      </c>
      <c r="D130" s="150">
        <f t="shared" si="45"/>
        <v>8592</v>
      </c>
      <c r="E130" s="150">
        <f t="shared" si="45"/>
        <v>8578</v>
      </c>
      <c r="F130" s="30">
        <v>4</v>
      </c>
      <c r="G130" s="150">
        <f>E23</f>
        <v>8528</v>
      </c>
      <c r="H130" s="127"/>
      <c r="I130" s="184">
        <f>G23</f>
        <v>8598</v>
      </c>
      <c r="J130" s="154"/>
      <c r="K130" s="20"/>
      <c r="L130" s="197">
        <f t="shared" si="46"/>
        <v>-32</v>
      </c>
      <c r="M130" s="197">
        <f t="shared" si="46"/>
        <v>-32</v>
      </c>
      <c r="N130" s="30">
        <v>4</v>
      </c>
      <c r="O130" s="197">
        <f t="shared" si="47"/>
        <v>-32</v>
      </c>
      <c r="P130" s="204"/>
      <c r="Q130" s="198">
        <f t="shared" si="48"/>
        <v>-32</v>
      </c>
      <c r="R130" s="155"/>
      <c r="S130" s="1"/>
      <c r="T130" s="195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</row>
    <row r="131" spans="1:151" s="15" customFormat="1">
      <c r="A131" s="24"/>
      <c r="B131" s="409"/>
      <c r="C131" s="30"/>
      <c r="D131" s="139"/>
      <c r="E131" s="140"/>
      <c r="F131" s="30">
        <v>5</v>
      </c>
      <c r="G131" s="150">
        <f t="shared" ref="G131:G134" si="49">E24</f>
        <v>8502</v>
      </c>
      <c r="H131" s="127"/>
      <c r="I131" s="47"/>
      <c r="J131" s="154"/>
      <c r="K131" s="20"/>
      <c r="L131" s="139"/>
      <c r="M131" s="140"/>
      <c r="N131" s="30">
        <v>5</v>
      </c>
      <c r="O131" s="197">
        <f t="shared" si="47"/>
        <v>-32</v>
      </c>
      <c r="P131" s="127"/>
      <c r="Q131" s="47"/>
      <c r="R131" s="155"/>
      <c r="S131" s="1"/>
      <c r="T131" s="195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</row>
    <row r="132" spans="1:151" s="13" customFormat="1" ht="16" thickBot="1">
      <c r="A132" s="24"/>
      <c r="B132" s="409"/>
      <c r="C132" s="30"/>
      <c r="D132" s="139"/>
      <c r="E132" s="140"/>
      <c r="F132" s="30">
        <v>6</v>
      </c>
      <c r="G132" s="150">
        <f t="shared" si="49"/>
        <v>8490</v>
      </c>
      <c r="H132" s="127"/>
      <c r="I132" s="47"/>
      <c r="J132" s="154"/>
      <c r="K132" s="20"/>
      <c r="L132" s="139"/>
      <c r="M132" s="140"/>
      <c r="N132" s="30">
        <v>6</v>
      </c>
      <c r="O132" s="197">
        <f t="shared" si="47"/>
        <v>-32</v>
      </c>
      <c r="P132" s="127"/>
      <c r="Q132" s="47"/>
      <c r="R132" s="155"/>
      <c r="S132" s="1"/>
      <c r="T132" s="195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</row>
    <row r="133" spans="1:151" s="16" customFormat="1" ht="16" thickBot="1">
      <c r="A133" s="24"/>
      <c r="B133" s="409"/>
      <c r="C133" s="30"/>
      <c r="D133" s="139"/>
      <c r="E133" s="140"/>
      <c r="F133" s="30">
        <v>7</v>
      </c>
      <c r="G133" s="150">
        <f t="shared" si="49"/>
        <v>8530</v>
      </c>
      <c r="H133" s="127"/>
      <c r="I133" s="47"/>
      <c r="J133" s="154"/>
      <c r="K133" s="20"/>
      <c r="L133" s="139"/>
      <c r="M133" s="140"/>
      <c r="N133" s="30">
        <v>7</v>
      </c>
      <c r="O133" s="197">
        <f t="shared" si="47"/>
        <v>-32</v>
      </c>
      <c r="P133" s="127"/>
      <c r="Q133" s="47"/>
      <c r="R133" s="155"/>
      <c r="S133" s="1"/>
      <c r="T133" s="196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</row>
    <row r="134" spans="1:151" ht="18" customHeight="1" thickBot="1">
      <c r="A134" s="24"/>
      <c r="B134" s="446"/>
      <c r="C134" s="162"/>
      <c r="D134" s="141"/>
      <c r="E134" s="142"/>
      <c r="F134" s="30">
        <v>8</v>
      </c>
      <c r="G134" s="150">
        <f t="shared" si="49"/>
        <v>8551</v>
      </c>
      <c r="H134" s="128"/>
      <c r="I134" s="173"/>
      <c r="J134" s="154"/>
      <c r="K134" s="20"/>
      <c r="L134" s="141"/>
      <c r="M134" s="142"/>
      <c r="N134" s="30">
        <v>8</v>
      </c>
      <c r="O134" s="197">
        <f t="shared" si="47"/>
        <v>-32</v>
      </c>
      <c r="P134" s="145"/>
      <c r="Q134" s="146"/>
      <c r="R134" s="155"/>
      <c r="S134" s="1"/>
      <c r="T134" s="195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</row>
    <row r="135" spans="1:151" ht="20.5" thickBot="1">
      <c r="A135" s="24"/>
      <c r="B135" s="411" t="s">
        <v>4</v>
      </c>
      <c r="C135" s="412"/>
      <c r="D135" s="398">
        <f>AVERAGE(D127:E134)</f>
        <v>8577.875</v>
      </c>
      <c r="E135" s="400"/>
      <c r="F135" s="24"/>
      <c r="G135" s="398">
        <f>AVERAGE(G127:I134)</f>
        <v>8589.9166666666661</v>
      </c>
      <c r="H135" s="399"/>
      <c r="I135" s="400"/>
      <c r="J135" s="33">
        <f>D135-G135</f>
        <v>-12.04166666666606</v>
      </c>
      <c r="K135" s="20"/>
      <c r="L135" s="403">
        <f>AVERAGE(L127:M134)</f>
        <v>-32</v>
      </c>
      <c r="M135" s="404"/>
      <c r="N135" s="24"/>
      <c r="O135" s="389">
        <f>AVERAGE(O127:Q134)</f>
        <v>-32</v>
      </c>
      <c r="P135" s="391"/>
      <c r="Q135" s="390"/>
      <c r="R135" s="76">
        <f>L135-O135</f>
        <v>0</v>
      </c>
      <c r="S135" s="1"/>
      <c r="T135" s="193">
        <f>J135-R135</f>
        <v>-12.04166666666606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</row>
    <row r="136" spans="1:151">
      <c r="A136" s="24"/>
      <c r="B136" s="408" t="s">
        <v>5</v>
      </c>
      <c r="C136" s="163">
        <v>5</v>
      </c>
      <c r="D136" s="143">
        <f>C24</f>
        <v>8446</v>
      </c>
      <c r="E136" s="143">
        <f>D24</f>
        <v>8433</v>
      </c>
      <c r="F136" s="163">
        <v>9</v>
      </c>
      <c r="G136" s="143">
        <f>E28</f>
        <v>8486</v>
      </c>
      <c r="H136" s="203"/>
      <c r="I136" s="184">
        <f>G24</f>
        <v>8553</v>
      </c>
      <c r="J136" s="155"/>
      <c r="K136" s="20"/>
      <c r="L136" s="197">
        <f>M24</f>
        <v>-32</v>
      </c>
      <c r="M136" s="197">
        <f>N24</f>
        <v>-32</v>
      </c>
      <c r="N136" s="163">
        <v>9</v>
      </c>
      <c r="O136" s="197">
        <f>O28</f>
        <v>-32</v>
      </c>
      <c r="P136" s="203"/>
      <c r="Q136" s="199">
        <f>Q24</f>
        <v>-32</v>
      </c>
      <c r="R136" s="155"/>
      <c r="S136" s="1"/>
      <c r="T136" s="195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</row>
    <row r="137" spans="1:151">
      <c r="A137" s="24"/>
      <c r="B137" s="409"/>
      <c r="C137" s="30">
        <v>6</v>
      </c>
      <c r="D137" s="143">
        <f t="shared" ref="D137:E139" si="50">C25</f>
        <v>8297</v>
      </c>
      <c r="E137" s="143">
        <f t="shared" si="50"/>
        <v>8284</v>
      </c>
      <c r="F137" s="30">
        <v>10</v>
      </c>
      <c r="G137" s="143">
        <f t="shared" ref="G137:G143" si="51">E29</f>
        <v>8427</v>
      </c>
      <c r="H137" s="204"/>
      <c r="I137" s="184">
        <f>G25</f>
        <v>8373</v>
      </c>
      <c r="J137" s="155"/>
      <c r="K137" s="20"/>
      <c r="L137" s="197">
        <f t="shared" ref="L137:M139" si="52">M25</f>
        <v>-32</v>
      </c>
      <c r="M137" s="197">
        <f t="shared" si="52"/>
        <v>-32</v>
      </c>
      <c r="N137" s="30">
        <v>10</v>
      </c>
      <c r="O137" s="197">
        <f t="shared" ref="O137:O142" si="53">O29</f>
        <v>-32</v>
      </c>
      <c r="P137" s="204"/>
      <c r="Q137" s="199">
        <f t="shared" ref="Q137:Q139" si="54">Q25</f>
        <v>-32</v>
      </c>
      <c r="R137" s="178"/>
      <c r="S137" s="1"/>
      <c r="T137" s="195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</row>
    <row r="138" spans="1:151">
      <c r="A138" s="24"/>
      <c r="B138" s="409"/>
      <c r="C138" s="30">
        <v>7</v>
      </c>
      <c r="D138" s="143">
        <f t="shared" si="50"/>
        <v>8226</v>
      </c>
      <c r="E138" s="143">
        <f t="shared" si="50"/>
        <v>8216</v>
      </c>
      <c r="F138" s="30">
        <v>11</v>
      </c>
      <c r="G138" s="143">
        <f t="shared" si="51"/>
        <v>8309</v>
      </c>
      <c r="H138" s="204"/>
      <c r="I138" s="184">
        <f>G26</f>
        <v>8301</v>
      </c>
      <c r="J138" s="155"/>
      <c r="K138" s="17"/>
      <c r="L138" s="197">
        <f t="shared" si="52"/>
        <v>-32</v>
      </c>
      <c r="M138" s="197">
        <f t="shared" si="52"/>
        <v>-32</v>
      </c>
      <c r="N138" s="30">
        <v>11</v>
      </c>
      <c r="O138" s="197">
        <f t="shared" si="53"/>
        <v>-32</v>
      </c>
      <c r="P138" s="204"/>
      <c r="Q138" s="199">
        <f t="shared" si="54"/>
        <v>-32</v>
      </c>
      <c r="R138" s="155"/>
      <c r="S138" s="1"/>
      <c r="T138" s="195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</row>
    <row r="139" spans="1:151">
      <c r="A139" s="24"/>
      <c r="B139" s="409"/>
      <c r="C139" s="30">
        <v>8</v>
      </c>
      <c r="D139" s="143">
        <f t="shared" si="50"/>
        <v>8257</v>
      </c>
      <c r="E139" s="143">
        <f t="shared" si="50"/>
        <v>8249</v>
      </c>
      <c r="F139" s="30">
        <v>12</v>
      </c>
      <c r="G139" s="143">
        <f t="shared" si="51"/>
        <v>8299</v>
      </c>
      <c r="H139" s="204"/>
      <c r="I139" s="184">
        <f>G27</f>
        <v>8284</v>
      </c>
      <c r="J139" s="156"/>
      <c r="K139" s="18"/>
      <c r="L139" s="197">
        <f t="shared" si="52"/>
        <v>-32</v>
      </c>
      <c r="M139" s="197">
        <f t="shared" si="52"/>
        <v>-32</v>
      </c>
      <c r="N139" s="30">
        <v>12</v>
      </c>
      <c r="O139" s="197">
        <f t="shared" si="53"/>
        <v>-32</v>
      </c>
      <c r="P139" s="204"/>
      <c r="Q139" s="199">
        <f t="shared" si="54"/>
        <v>-32</v>
      </c>
      <c r="R139" s="155"/>
      <c r="S139" s="1"/>
      <c r="T139" s="195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</row>
    <row r="140" spans="1:151" s="15" customFormat="1">
      <c r="A140" s="24"/>
      <c r="B140" s="409"/>
      <c r="C140" s="30"/>
      <c r="D140" s="139"/>
      <c r="E140" s="140"/>
      <c r="F140" s="30">
        <v>13</v>
      </c>
      <c r="G140" s="143">
        <f t="shared" si="51"/>
        <v>8242</v>
      </c>
      <c r="H140" s="127"/>
      <c r="I140" s="47"/>
      <c r="J140" s="156"/>
      <c r="K140" s="18"/>
      <c r="L140" s="139"/>
      <c r="M140" s="140"/>
      <c r="N140" s="30">
        <v>13</v>
      </c>
      <c r="O140" s="197">
        <f t="shared" si="53"/>
        <v>-32</v>
      </c>
      <c r="P140" s="127"/>
      <c r="Q140" s="176"/>
      <c r="R140" s="155"/>
      <c r="S140" s="1"/>
      <c r="T140" s="195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</row>
    <row r="141" spans="1:151" s="13" customFormat="1" ht="16" thickBot="1">
      <c r="A141" s="24"/>
      <c r="B141" s="409"/>
      <c r="C141" s="30"/>
      <c r="D141" s="139"/>
      <c r="E141" s="140"/>
      <c r="F141" s="30">
        <v>14</v>
      </c>
      <c r="G141" s="143">
        <f t="shared" si="51"/>
        <v>8224</v>
      </c>
      <c r="H141" s="127"/>
      <c r="I141" s="47"/>
      <c r="J141" s="156"/>
      <c r="K141" s="18"/>
      <c r="L141" s="139"/>
      <c r="M141" s="140"/>
      <c r="N141" s="30">
        <v>14</v>
      </c>
      <c r="O141" s="197">
        <f t="shared" si="53"/>
        <v>-32</v>
      </c>
      <c r="P141" s="127"/>
      <c r="Q141" s="176"/>
      <c r="R141" s="155"/>
      <c r="S141" s="1"/>
      <c r="T141" s="195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</row>
    <row r="142" spans="1:151" s="16" customFormat="1" ht="16" thickBot="1">
      <c r="A142" s="24"/>
      <c r="B142" s="409"/>
      <c r="C142" s="30"/>
      <c r="D142" s="139"/>
      <c r="E142" s="140"/>
      <c r="F142" s="30">
        <v>15</v>
      </c>
      <c r="G142" s="143">
        <f t="shared" si="51"/>
        <v>8241</v>
      </c>
      <c r="H142" s="127"/>
      <c r="I142" s="47"/>
      <c r="J142" s="156"/>
      <c r="K142" s="18"/>
      <c r="L142" s="139"/>
      <c r="M142" s="140"/>
      <c r="N142" s="30">
        <v>15</v>
      </c>
      <c r="O142" s="197">
        <f t="shared" si="53"/>
        <v>-32</v>
      </c>
      <c r="P142" s="127"/>
      <c r="Q142" s="176"/>
      <c r="R142" s="155"/>
      <c r="S142" s="1"/>
      <c r="T142" s="195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</row>
    <row r="143" spans="1:151" ht="18" customHeight="1" thickBot="1">
      <c r="A143" s="24"/>
      <c r="B143" s="410"/>
      <c r="C143" s="162"/>
      <c r="D143" s="141"/>
      <c r="E143" s="142"/>
      <c r="F143" s="30">
        <v>16</v>
      </c>
      <c r="G143" s="143">
        <f t="shared" si="51"/>
        <v>8260</v>
      </c>
      <c r="H143" s="128"/>
      <c r="I143" s="173"/>
      <c r="J143" s="156"/>
      <c r="K143" s="18"/>
      <c r="L143" s="149"/>
      <c r="M143" s="175"/>
      <c r="N143" s="30">
        <v>16</v>
      </c>
      <c r="O143" s="197">
        <f>O35</f>
        <v>-32</v>
      </c>
      <c r="P143" s="128"/>
      <c r="Q143" s="187"/>
      <c r="R143" s="155"/>
      <c r="S143" s="1"/>
      <c r="T143" s="195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</row>
    <row r="144" spans="1:151" ht="20.5" thickBot="1">
      <c r="A144" s="24"/>
      <c r="B144" s="411" t="s">
        <v>4</v>
      </c>
      <c r="C144" s="412"/>
      <c r="D144" s="413">
        <f>AVERAGE(D136:E143)</f>
        <v>8301</v>
      </c>
      <c r="E144" s="414"/>
      <c r="F144" s="24"/>
      <c r="G144" s="398">
        <f>AVERAGE(G136:I143)</f>
        <v>8333.25</v>
      </c>
      <c r="H144" s="399"/>
      <c r="I144" s="400"/>
      <c r="J144" s="170">
        <f>D144-G144</f>
        <v>-32.25</v>
      </c>
      <c r="K144" s="20"/>
      <c r="L144" s="405">
        <f>AVERAGE(L136:M143)</f>
        <v>-32</v>
      </c>
      <c r="M144" s="407"/>
      <c r="N144" s="24"/>
      <c r="O144" s="405">
        <f>AVERAGE(O136:Q143)</f>
        <v>-32</v>
      </c>
      <c r="P144" s="406"/>
      <c r="Q144" s="407"/>
      <c r="R144" s="76">
        <f>L144-O144</f>
        <v>0</v>
      </c>
      <c r="S144" s="1"/>
      <c r="T144" s="193">
        <f>J144-R144</f>
        <v>-32.25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</row>
    <row r="145" spans="1:151" ht="15.5" customHeight="1" thickBot="1">
      <c r="A145" s="24"/>
      <c r="B145" s="392" t="s">
        <v>6</v>
      </c>
      <c r="C145" s="163">
        <v>9</v>
      </c>
      <c r="D145" s="107">
        <f t="shared" ref="D145:D150" si="55">C28</f>
        <v>7997</v>
      </c>
      <c r="E145" s="164"/>
      <c r="F145" s="30">
        <v>17</v>
      </c>
      <c r="G145" s="150">
        <f t="shared" ref="G145:G150" si="56">E36</f>
        <v>8001</v>
      </c>
      <c r="H145" s="14"/>
      <c r="I145" s="129"/>
      <c r="J145" s="171"/>
      <c r="K145" s="17"/>
      <c r="L145" s="200">
        <f t="shared" ref="L145:L150" si="57">M28</f>
        <v>-32</v>
      </c>
      <c r="M145" s="164"/>
      <c r="N145" s="30">
        <v>17</v>
      </c>
      <c r="O145" s="200">
        <f>O36</f>
        <v>-32</v>
      </c>
      <c r="P145" s="169"/>
      <c r="Q145" s="148"/>
      <c r="R145" s="188"/>
      <c r="S145" s="1"/>
      <c r="T145" s="195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</row>
    <row r="146" spans="1:151" ht="16" thickBot="1">
      <c r="A146" s="24"/>
      <c r="B146" s="392"/>
      <c r="C146" s="30">
        <v>10</v>
      </c>
      <c r="D146" s="107">
        <f t="shared" si="55"/>
        <v>7951</v>
      </c>
      <c r="E146" s="166"/>
      <c r="F146" s="30">
        <v>18</v>
      </c>
      <c r="G146" s="150">
        <f t="shared" si="56"/>
        <v>7958</v>
      </c>
      <c r="H146" s="28"/>
      <c r="I146" s="127"/>
      <c r="J146" s="155"/>
      <c r="K146" s="19"/>
      <c r="L146" s="200">
        <f t="shared" si="57"/>
        <v>-32</v>
      </c>
      <c r="M146" s="166"/>
      <c r="N146" s="30">
        <v>18</v>
      </c>
      <c r="O146" s="200">
        <f t="shared" ref="O146:O150" si="58">O37</f>
        <v>-32</v>
      </c>
      <c r="P146" s="28"/>
      <c r="Q146" s="144"/>
      <c r="R146" s="168"/>
      <c r="S146" s="1"/>
      <c r="T146" s="195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</row>
    <row r="147" spans="1:151" s="15" customFormat="1" ht="16" thickBot="1">
      <c r="A147" s="24"/>
      <c r="B147" s="392"/>
      <c r="C147" s="30">
        <v>11</v>
      </c>
      <c r="D147" s="107">
        <f t="shared" si="55"/>
        <v>7857</v>
      </c>
      <c r="E147" s="166"/>
      <c r="F147" s="30">
        <v>19</v>
      </c>
      <c r="G147" s="150">
        <f t="shared" si="56"/>
        <v>7873</v>
      </c>
      <c r="H147" s="28"/>
      <c r="I147" s="127"/>
      <c r="J147" s="157"/>
      <c r="K147" s="21"/>
      <c r="L147" s="200">
        <f t="shared" si="57"/>
        <v>-32</v>
      </c>
      <c r="M147" s="166"/>
      <c r="N147" s="30">
        <v>19</v>
      </c>
      <c r="O147" s="200">
        <f t="shared" si="58"/>
        <v>-32</v>
      </c>
      <c r="P147" s="28"/>
      <c r="Q147" s="144"/>
      <c r="R147" s="189"/>
      <c r="S147" s="1"/>
      <c r="T147" s="195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</row>
    <row r="148" spans="1:151" ht="16" thickBot="1">
      <c r="A148" s="24"/>
      <c r="B148" s="392"/>
      <c r="C148" s="30">
        <v>12</v>
      </c>
      <c r="D148" s="107">
        <f t="shared" si="55"/>
        <v>7855</v>
      </c>
      <c r="E148" s="166"/>
      <c r="F148" s="30">
        <v>20</v>
      </c>
      <c r="G148" s="150">
        <f t="shared" si="56"/>
        <v>7875</v>
      </c>
      <c r="H148" s="28"/>
      <c r="I148" s="127"/>
      <c r="J148" s="155"/>
      <c r="K148" s="20"/>
      <c r="L148" s="200">
        <f t="shared" si="57"/>
        <v>-32</v>
      </c>
      <c r="M148" s="166"/>
      <c r="N148" s="30">
        <v>20</v>
      </c>
      <c r="O148" s="200">
        <f t="shared" si="58"/>
        <v>-32</v>
      </c>
      <c r="P148" s="28"/>
      <c r="Q148" s="144"/>
      <c r="R148" s="190"/>
      <c r="S148" s="1"/>
      <c r="T148" s="195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</row>
    <row r="149" spans="1:151" s="15" customFormat="1" ht="16" thickBot="1">
      <c r="A149" s="24"/>
      <c r="B149" s="392"/>
      <c r="C149" s="30">
        <v>13</v>
      </c>
      <c r="D149" s="107">
        <f t="shared" si="55"/>
        <v>7796</v>
      </c>
      <c r="E149" s="166"/>
      <c r="F149" s="30">
        <v>21</v>
      </c>
      <c r="G149" s="150">
        <f t="shared" si="56"/>
        <v>7814</v>
      </c>
      <c r="H149" s="28"/>
      <c r="I149" s="127"/>
      <c r="J149" s="155"/>
      <c r="K149" s="20"/>
      <c r="L149" s="200">
        <f t="shared" si="57"/>
        <v>-32</v>
      </c>
      <c r="M149" s="166"/>
      <c r="N149" s="30">
        <v>21</v>
      </c>
      <c r="O149" s="200">
        <f t="shared" si="58"/>
        <v>-32</v>
      </c>
      <c r="P149" s="28"/>
      <c r="Q149" s="144"/>
      <c r="R149" s="190"/>
      <c r="S149" s="1"/>
      <c r="T149" s="195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</row>
    <row r="150" spans="1:151" s="13" customFormat="1" ht="16" thickBot="1">
      <c r="A150" s="24"/>
      <c r="B150" s="392"/>
      <c r="C150" s="30">
        <v>14</v>
      </c>
      <c r="D150" s="107">
        <f t="shared" si="55"/>
        <v>7802</v>
      </c>
      <c r="E150" s="166"/>
      <c r="F150" s="30">
        <v>22</v>
      </c>
      <c r="G150" s="150">
        <f t="shared" si="56"/>
        <v>7825</v>
      </c>
      <c r="H150" s="28"/>
      <c r="I150" s="127"/>
      <c r="J150" s="155"/>
      <c r="K150" s="20"/>
      <c r="L150" s="200">
        <f t="shared" si="57"/>
        <v>-32</v>
      </c>
      <c r="M150" s="166"/>
      <c r="N150" s="30">
        <v>22</v>
      </c>
      <c r="O150" s="200">
        <f t="shared" si="58"/>
        <v>-32</v>
      </c>
      <c r="P150" s="28"/>
      <c r="Q150" s="144"/>
      <c r="R150" s="190"/>
      <c r="S150" s="1"/>
      <c r="T150" s="195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</row>
    <row r="151" spans="1:151" ht="16" thickBot="1">
      <c r="A151" s="24"/>
      <c r="B151" s="392"/>
      <c r="C151" s="30"/>
      <c r="D151" s="231"/>
      <c r="E151" s="166"/>
      <c r="F151" s="30"/>
      <c r="G151" s="217"/>
      <c r="H151" s="28"/>
      <c r="I151" s="127"/>
      <c r="J151" s="155"/>
      <c r="K151" s="20"/>
      <c r="L151" s="224"/>
      <c r="M151" s="166"/>
      <c r="N151" s="30"/>
      <c r="O151" s="224"/>
      <c r="P151" s="28"/>
      <c r="Q151" s="144"/>
      <c r="R151" s="190"/>
      <c r="S151" s="1"/>
      <c r="T151" s="195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</row>
    <row r="152" spans="1:151" ht="16" thickBot="1">
      <c r="A152" s="24"/>
      <c r="B152" s="392"/>
      <c r="C152" s="30"/>
      <c r="D152" s="231"/>
      <c r="E152" s="166"/>
      <c r="F152" s="30"/>
      <c r="G152" s="217"/>
      <c r="H152" s="28"/>
      <c r="I152" s="127"/>
      <c r="J152" s="155"/>
      <c r="K152" s="20"/>
      <c r="L152" s="224"/>
      <c r="M152" s="166"/>
      <c r="N152" s="30"/>
      <c r="O152" s="224"/>
      <c r="P152" s="28"/>
      <c r="Q152" s="144"/>
      <c r="R152" s="190"/>
      <c r="S152" s="1"/>
      <c r="T152" s="195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</row>
    <row r="153" spans="1:151" ht="16" thickBot="1">
      <c r="A153" s="24"/>
      <c r="B153" s="392"/>
      <c r="C153" s="163"/>
      <c r="D153" s="206"/>
      <c r="E153" s="166"/>
      <c r="F153" s="19"/>
      <c r="G153" s="206"/>
      <c r="H153" s="28"/>
      <c r="I153" s="127"/>
      <c r="J153" s="155"/>
      <c r="K153" s="20"/>
      <c r="L153" s="224"/>
      <c r="M153" s="166"/>
      <c r="N153" s="19"/>
      <c r="O153" s="201"/>
      <c r="P153" s="28"/>
      <c r="Q153" s="144"/>
      <c r="R153" s="190"/>
      <c r="S153" s="1"/>
      <c r="T153" s="195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</row>
    <row r="154" spans="1:151" ht="16" thickBot="1">
      <c r="A154" s="24"/>
      <c r="B154" s="392"/>
      <c r="C154" s="163"/>
      <c r="D154" s="206"/>
      <c r="E154" s="166"/>
      <c r="F154" s="19"/>
      <c r="G154" s="206"/>
      <c r="H154" s="28"/>
      <c r="I154" s="127"/>
      <c r="J154" s="155"/>
      <c r="K154" s="20"/>
      <c r="L154" s="224"/>
      <c r="M154" s="166"/>
      <c r="N154" s="19"/>
      <c r="O154" s="201"/>
      <c r="P154" s="28"/>
      <c r="Q154" s="144"/>
      <c r="R154" s="190"/>
      <c r="S154" s="1"/>
      <c r="T154" s="195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</row>
    <row r="155" spans="1:151" ht="16" thickBot="1">
      <c r="A155" s="24"/>
      <c r="B155" s="392"/>
      <c r="C155" s="163"/>
      <c r="D155" s="206"/>
      <c r="E155" s="166"/>
      <c r="F155" s="19"/>
      <c r="G155" s="206"/>
      <c r="H155" s="28"/>
      <c r="I155" s="127"/>
      <c r="J155" s="155"/>
      <c r="K155" s="20"/>
      <c r="L155" s="224"/>
      <c r="M155" s="166"/>
      <c r="N155" s="19"/>
      <c r="O155" s="201"/>
      <c r="P155" s="28"/>
      <c r="Q155" s="144"/>
      <c r="R155" s="190"/>
      <c r="S155" s="1"/>
      <c r="T155" s="195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</row>
    <row r="156" spans="1:151" ht="16" thickBot="1">
      <c r="A156" s="24"/>
      <c r="B156" s="393"/>
      <c r="C156" s="163"/>
      <c r="D156" s="209"/>
      <c r="E156" s="167"/>
      <c r="F156" s="19"/>
      <c r="G156" s="210"/>
      <c r="H156" s="32"/>
      <c r="I156" s="128"/>
      <c r="J156" s="172"/>
      <c r="K156" s="20"/>
      <c r="L156" s="224"/>
      <c r="M156" s="167"/>
      <c r="N156" s="19"/>
      <c r="O156" s="202"/>
      <c r="P156" s="48"/>
      <c r="Q156" s="153"/>
      <c r="R156" s="190"/>
      <c r="S156" s="1"/>
      <c r="T156" s="195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</row>
    <row r="157" spans="1:151" ht="20.5" thickBot="1">
      <c r="A157" s="24"/>
      <c r="B157" s="394" t="s">
        <v>4</v>
      </c>
      <c r="C157" s="395"/>
      <c r="D157" s="396">
        <f>AVERAGE(D145:E156)</f>
        <v>7876.333333333333</v>
      </c>
      <c r="E157" s="397"/>
      <c r="F157" s="24"/>
      <c r="G157" s="398">
        <f>AVERAGE(G145:I156)</f>
        <v>7891</v>
      </c>
      <c r="H157" s="399"/>
      <c r="I157" s="400"/>
      <c r="J157" s="147">
        <f>D157-G157</f>
        <v>-14.66666666666697</v>
      </c>
      <c r="K157" s="20"/>
      <c r="L157" s="401">
        <f>AVERAGE(L145:M156)</f>
        <v>-32</v>
      </c>
      <c r="M157" s="402"/>
      <c r="N157" s="24"/>
      <c r="O157" s="389">
        <f>AVERAGE(O145:Q156)</f>
        <v>-32</v>
      </c>
      <c r="P157" s="391"/>
      <c r="Q157" s="390"/>
      <c r="R157" s="76">
        <f>L157-O157</f>
        <v>0</v>
      </c>
      <c r="S157" s="1"/>
      <c r="T157" s="193">
        <f>J157-R157</f>
        <v>-14.66666666666697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</row>
    <row r="158" spans="1:151" ht="20.5" thickBot="1">
      <c r="A158" s="24"/>
      <c r="B158" s="383" t="s">
        <v>7</v>
      </c>
      <c r="C158" s="30">
        <v>15</v>
      </c>
      <c r="D158" s="207">
        <f>C34</f>
        <v>7668</v>
      </c>
      <c r="E158" s="164"/>
      <c r="F158" s="1">
        <v>23</v>
      </c>
      <c r="G158" s="208">
        <f>E42</f>
        <v>7657</v>
      </c>
      <c r="H158" s="54"/>
      <c r="I158" s="174"/>
      <c r="J158" s="158"/>
      <c r="K158" s="20"/>
      <c r="L158" s="219">
        <f>M34</f>
        <v>-32</v>
      </c>
      <c r="M158" s="164"/>
      <c r="N158" s="1">
        <v>23</v>
      </c>
      <c r="O158" s="205">
        <f>O42</f>
        <v>-32</v>
      </c>
      <c r="P158" s="79"/>
      <c r="Q158" s="148"/>
      <c r="R158" s="158"/>
      <c r="S158" s="1"/>
      <c r="T158" s="158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</row>
    <row r="159" spans="1:151" ht="20">
      <c r="A159" s="24"/>
      <c r="B159" s="384"/>
      <c r="C159" s="30">
        <v>16</v>
      </c>
      <c r="D159" s="207">
        <f>C35</f>
        <v>7646</v>
      </c>
      <c r="E159" s="152"/>
      <c r="F159" s="20">
        <v>24</v>
      </c>
      <c r="G159" s="208">
        <f>E43</f>
        <v>7659</v>
      </c>
      <c r="H159" s="152"/>
      <c r="I159" s="232"/>
      <c r="J159" s="159"/>
      <c r="K159" s="20"/>
      <c r="L159" s="219">
        <f>M35</f>
        <v>-32</v>
      </c>
      <c r="M159" s="220"/>
      <c r="N159" s="20">
        <v>24</v>
      </c>
      <c r="O159" s="205">
        <f>O43</f>
        <v>-32</v>
      </c>
      <c r="P159" s="127"/>
      <c r="Q159" s="227"/>
      <c r="R159" s="158"/>
      <c r="S159" s="1"/>
      <c r="T159" s="158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</row>
    <row r="160" spans="1:151" s="1" customFormat="1" ht="20">
      <c r="A160" s="24"/>
      <c r="B160" s="384"/>
      <c r="C160" s="30"/>
      <c r="D160" s="206"/>
      <c r="E160" s="152"/>
      <c r="F160" s="20"/>
      <c r="G160" s="206"/>
      <c r="H160" s="152"/>
      <c r="I160" s="161"/>
      <c r="J160" s="159"/>
      <c r="K160" s="20"/>
      <c r="L160" s="221"/>
      <c r="M160" s="220"/>
      <c r="N160" s="20"/>
      <c r="O160" s="201"/>
      <c r="P160" s="127"/>
      <c r="Q160" s="144"/>
      <c r="R160" s="158"/>
      <c r="T160" s="158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</row>
    <row r="161" spans="1:151" s="1" customFormat="1" ht="20.5" thickBot="1">
      <c r="A161"/>
      <c r="B161" s="385"/>
      <c r="D161" s="50"/>
      <c r="E161" s="165"/>
      <c r="F161" s="20"/>
      <c r="G161" s="50"/>
      <c r="H161" s="165"/>
      <c r="I161" s="161"/>
      <c r="J161" s="159"/>
      <c r="K161" s="20"/>
      <c r="L161" s="222"/>
      <c r="M161" s="223"/>
      <c r="N161" s="20"/>
      <c r="O161" s="202"/>
      <c r="P161" s="145"/>
      <c r="Q161" s="153"/>
      <c r="R161" s="158"/>
      <c r="T161" s="158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</row>
    <row r="162" spans="1:151" ht="20.5" thickBot="1">
      <c r="B162" s="34" t="s">
        <v>4</v>
      </c>
      <c r="C162" s="30"/>
      <c r="D162" s="386">
        <f>AVERAGE(D158:E161)</f>
        <v>7657</v>
      </c>
      <c r="E162" s="387"/>
      <c r="F162" s="1"/>
      <c r="G162" s="388">
        <f>AVERAGE(G158:I161)</f>
        <v>7658</v>
      </c>
      <c r="H162" s="387"/>
      <c r="I162" s="160"/>
      <c r="J162" s="33">
        <f>D162-G162</f>
        <v>-1</v>
      </c>
      <c r="K162" s="20"/>
      <c r="L162" s="389">
        <f>AVERAGE(L158:M161)</f>
        <v>-32</v>
      </c>
      <c r="M162" s="390"/>
      <c r="N162" s="1"/>
      <c r="O162" s="389">
        <f>AVERAGE(O158:Q161)</f>
        <v>-32</v>
      </c>
      <c r="P162" s="391"/>
      <c r="Q162" s="390"/>
      <c r="R162" s="76">
        <f>L162-O162</f>
        <v>0</v>
      </c>
      <c r="S162" s="1"/>
      <c r="T162" s="193">
        <f>J162-R162</f>
        <v>-1</v>
      </c>
    </row>
    <row r="163" spans="1:151" s="24" customFormat="1" ht="20">
      <c r="B163" s="138"/>
      <c r="C163" s="17"/>
      <c r="D163" s="19"/>
      <c r="E163" s="19"/>
      <c r="F163" s="19"/>
      <c r="G163" s="19"/>
      <c r="H163" s="19"/>
      <c r="I163" s="19"/>
      <c r="J163" s="99"/>
      <c r="K163" s="19"/>
      <c r="L163" s="135"/>
      <c r="M163" s="131"/>
      <c r="N163" s="19"/>
      <c r="O163" s="133"/>
      <c r="P163" s="19"/>
      <c r="R163" s="132"/>
      <c r="T163" s="132"/>
    </row>
    <row r="164" spans="1:151" s="24" customFormat="1" ht="20">
      <c r="B164" s="134"/>
      <c r="C164" s="17"/>
      <c r="D164" s="443"/>
      <c r="E164" s="443"/>
      <c r="G164" s="443"/>
      <c r="H164" s="443"/>
      <c r="J164" s="132"/>
      <c r="K164" s="19"/>
      <c r="L164" s="136"/>
      <c r="O164" s="136"/>
      <c r="R164" s="132"/>
      <c r="T164" s="132"/>
    </row>
    <row r="165" spans="1:151" s="24" customFormat="1" ht="15.5" customHeight="1">
      <c r="B165" s="19"/>
      <c r="C165" s="17"/>
      <c r="D165" s="137"/>
      <c r="E165" s="17"/>
      <c r="J165" s="19"/>
      <c r="K165" s="19"/>
    </row>
    <row r="166" spans="1:151" s="24" customFormat="1"/>
    <row r="167" spans="1:151" s="24" customFormat="1" ht="82.5" customHeight="1">
      <c r="U167" s="19"/>
      <c r="V167" s="39"/>
      <c r="W167" s="39"/>
      <c r="X167" s="39"/>
      <c r="Y167" s="19"/>
    </row>
    <row r="168" spans="1:151" s="24" customFormat="1">
      <c r="B168" s="39"/>
      <c r="C168" s="39"/>
      <c r="D168" s="19"/>
      <c r="E168" s="39"/>
      <c r="F168" s="39"/>
      <c r="G168" s="39"/>
      <c r="H168" s="19"/>
      <c r="W168" s="19"/>
      <c r="X168" s="19"/>
    </row>
    <row r="169" spans="1:151" s="24" customFormat="1">
      <c r="X169" s="40"/>
    </row>
    <row r="170" spans="1:151" s="24" customFormat="1">
      <c r="B170" s="19"/>
      <c r="C170" s="93"/>
      <c r="D170" s="93"/>
      <c r="E170" s="94"/>
      <c r="G170" s="93"/>
      <c r="H170" s="94"/>
      <c r="J170" s="95"/>
      <c r="L170" s="93"/>
      <c r="M170" s="93"/>
      <c r="O170" s="94"/>
      <c r="P170" s="93"/>
      <c r="R170" s="94"/>
      <c r="S170" s="39"/>
      <c r="T170" s="95"/>
      <c r="X170" s="40"/>
    </row>
    <row r="171" spans="1:151" s="24" customFormat="1">
      <c r="B171" s="92"/>
      <c r="J171" s="19"/>
      <c r="S171" s="19"/>
      <c r="T171" s="19"/>
      <c r="X171" s="40"/>
    </row>
    <row r="172" spans="1:151" s="24" customFormat="1">
      <c r="B172" s="92"/>
      <c r="J172" s="19"/>
      <c r="T172" s="19"/>
      <c r="W172" s="29"/>
      <c r="X172" s="40"/>
    </row>
    <row r="173" spans="1:151" s="24" customFormat="1">
      <c r="B173" s="92"/>
      <c r="J173" s="19"/>
      <c r="T173" s="19"/>
      <c r="W173" s="29"/>
      <c r="X173" s="40"/>
    </row>
    <row r="174" spans="1:151" s="24" customFormat="1">
      <c r="B174" s="92"/>
      <c r="J174" s="19"/>
      <c r="T174" s="19"/>
      <c r="W174" s="29"/>
      <c r="X174" s="40"/>
    </row>
    <row r="175" spans="1:151" s="24" customFormat="1">
      <c r="B175" s="92"/>
      <c r="J175" s="19"/>
      <c r="S175" s="29"/>
      <c r="T175" s="19"/>
      <c r="W175" s="19"/>
      <c r="X175" s="40"/>
    </row>
    <row r="176" spans="1:151" s="24" customFormat="1">
      <c r="B176" s="92"/>
      <c r="J176" s="19"/>
      <c r="S176" s="29"/>
      <c r="T176" s="19"/>
      <c r="W176" s="19"/>
      <c r="X176" s="40"/>
    </row>
    <row r="177" spans="2:24" s="24" customFormat="1">
      <c r="B177" s="92"/>
      <c r="J177" s="19"/>
      <c r="S177" s="29"/>
      <c r="T177" s="19"/>
      <c r="W177" s="19"/>
      <c r="X177" s="40"/>
    </row>
    <row r="178" spans="2:24" s="24" customFormat="1">
      <c r="B178" s="92"/>
      <c r="J178" s="19"/>
      <c r="S178" s="19"/>
      <c r="T178" s="19"/>
      <c r="W178" s="19"/>
      <c r="X178" s="40"/>
    </row>
    <row r="179" spans="2:24" s="24" customFormat="1">
      <c r="B179" s="92"/>
      <c r="J179" s="19"/>
      <c r="S179" s="19"/>
      <c r="T179" s="19"/>
      <c r="W179" s="19"/>
      <c r="X179" s="40"/>
    </row>
    <row r="180" spans="2:24" s="24" customFormat="1">
      <c r="B180" s="92"/>
      <c r="J180" s="19"/>
      <c r="S180" s="19"/>
      <c r="T180" s="19"/>
      <c r="W180" s="19"/>
      <c r="X180" s="40"/>
    </row>
    <row r="181" spans="2:24" s="24" customFormat="1">
      <c r="B181" s="92"/>
      <c r="J181" s="19"/>
      <c r="S181" s="19"/>
      <c r="T181" s="19"/>
      <c r="W181" s="19"/>
      <c r="X181" s="40"/>
    </row>
    <row r="182" spans="2:24" s="24" customFormat="1">
      <c r="B182" s="92"/>
      <c r="J182" s="19"/>
      <c r="S182" s="19"/>
      <c r="T182" s="19"/>
      <c r="W182" s="19"/>
      <c r="X182" s="29"/>
    </row>
    <row r="183" spans="2:24" s="24" customFormat="1">
      <c r="B183" s="92"/>
      <c r="J183" s="19"/>
      <c r="S183" s="19"/>
      <c r="T183" s="19"/>
      <c r="W183" s="19"/>
      <c r="X183" s="40"/>
    </row>
    <row r="184" spans="2:24" s="24" customFormat="1">
      <c r="B184" s="92"/>
      <c r="J184" s="19"/>
      <c r="S184" s="19"/>
      <c r="T184" s="19"/>
      <c r="W184" s="19"/>
      <c r="X184" s="40"/>
    </row>
    <row r="185" spans="2:24" s="24" customFormat="1">
      <c r="B185" s="92"/>
      <c r="J185" s="19"/>
      <c r="S185" s="19"/>
      <c r="T185" s="19"/>
      <c r="W185" s="19"/>
      <c r="X185" s="40"/>
    </row>
    <row r="186" spans="2:24" s="24" customFormat="1">
      <c r="B186" s="92"/>
      <c r="J186" s="19"/>
      <c r="S186" s="19"/>
      <c r="T186" s="19"/>
      <c r="W186" s="19"/>
      <c r="X186" s="40"/>
    </row>
    <row r="187" spans="2:24" s="24" customFormat="1">
      <c r="B187" s="92"/>
      <c r="J187" s="19"/>
      <c r="S187" s="19"/>
      <c r="T187" s="19"/>
    </row>
    <row r="188" spans="2:24" s="24" customFormat="1">
      <c r="B188" s="92"/>
      <c r="J188" s="19"/>
      <c r="S188" s="19"/>
      <c r="T188" s="19"/>
    </row>
    <row r="189" spans="2:24" s="24" customFormat="1">
      <c r="B189" s="92"/>
      <c r="J189" s="19"/>
      <c r="S189" s="19"/>
      <c r="T189" s="19"/>
    </row>
    <row r="190" spans="2:24" s="24" customFormat="1"/>
  </sheetData>
  <sheetProtection sheet="1" objects="1" scenarios="1"/>
  <mergeCells count="79">
    <mergeCell ref="G17:J17"/>
    <mergeCell ref="I1:M1"/>
    <mergeCell ref="I2:M2"/>
    <mergeCell ref="I3:M3"/>
    <mergeCell ref="D164:E164"/>
    <mergeCell ref="G164:H164"/>
    <mergeCell ref="I4:M4"/>
    <mergeCell ref="A7:D7"/>
    <mergeCell ref="L84:R84"/>
    <mergeCell ref="B87:B94"/>
    <mergeCell ref="D95:E95"/>
    <mergeCell ref="B127:B134"/>
    <mergeCell ref="B135:C135"/>
    <mergeCell ref="F4:H4"/>
    <mergeCell ref="G7:J7"/>
    <mergeCell ref="G8:J8"/>
    <mergeCell ref="B1:D1"/>
    <mergeCell ref="F1:H1"/>
    <mergeCell ref="B2:D2"/>
    <mergeCell ref="F2:H2"/>
    <mergeCell ref="B3:D3"/>
    <mergeCell ref="F3:H3"/>
    <mergeCell ref="Y18:AC18"/>
    <mergeCell ref="L122:M122"/>
    <mergeCell ref="O122:Q122"/>
    <mergeCell ref="D124:J124"/>
    <mergeCell ref="L124:R124"/>
    <mergeCell ref="L95:M95"/>
    <mergeCell ref="G122:H122"/>
    <mergeCell ref="C51:E51"/>
    <mergeCell ref="R51:S51"/>
    <mergeCell ref="J51:L51"/>
    <mergeCell ref="L104:M104"/>
    <mergeCell ref="D117:E117"/>
    <mergeCell ref="D84:J84"/>
    <mergeCell ref="D104:E104"/>
    <mergeCell ref="C18:G18"/>
    <mergeCell ref="H18:L18"/>
    <mergeCell ref="S18:W18"/>
    <mergeCell ref="B118:B121"/>
    <mergeCell ref="B117:C117"/>
    <mergeCell ref="G117:I117"/>
    <mergeCell ref="O104:Q104"/>
    <mergeCell ref="O117:Q117"/>
    <mergeCell ref="M18:Q18"/>
    <mergeCell ref="L117:M117"/>
    <mergeCell ref="B96:B103"/>
    <mergeCell ref="A46:B47"/>
    <mergeCell ref="F51:H51"/>
    <mergeCell ref="M51:O51"/>
    <mergeCell ref="B105:B116"/>
    <mergeCell ref="B104:C104"/>
    <mergeCell ref="B95:C95"/>
    <mergeCell ref="G95:I95"/>
    <mergeCell ref="O144:Q144"/>
    <mergeCell ref="G104:I104"/>
    <mergeCell ref="O95:Q95"/>
    <mergeCell ref="B136:B143"/>
    <mergeCell ref="B144:C144"/>
    <mergeCell ref="D144:E144"/>
    <mergeCell ref="G144:I144"/>
    <mergeCell ref="L144:M144"/>
    <mergeCell ref="D122:E122"/>
    <mergeCell ref="V15:Y15"/>
    <mergeCell ref="B158:B161"/>
    <mergeCell ref="D162:E162"/>
    <mergeCell ref="G162:H162"/>
    <mergeCell ref="L162:M162"/>
    <mergeCell ref="O162:Q162"/>
    <mergeCell ref="B145:B156"/>
    <mergeCell ref="B157:C157"/>
    <mergeCell ref="D157:E157"/>
    <mergeCell ref="G157:I157"/>
    <mergeCell ref="L157:M157"/>
    <mergeCell ref="O157:Q157"/>
    <mergeCell ref="D135:E135"/>
    <mergeCell ref="G135:I135"/>
    <mergeCell ref="L135:M135"/>
    <mergeCell ref="O135:Q135"/>
  </mergeCells>
  <conditionalFormatting sqref="T118:T121">
    <cfRule type="cellIs" dxfId="66" priority="179" operator="greaterThan">
      <formula>20</formula>
    </cfRule>
  </conditionalFormatting>
  <conditionalFormatting sqref="T163">
    <cfRule type="cellIs" dxfId="65" priority="177" operator="greaterThan">
      <formula>20</formula>
    </cfRule>
  </conditionalFormatting>
  <conditionalFormatting sqref="H171:H189 AE20:AE38 AH20:AH38">
    <cfRule type="cellIs" dxfId="64" priority="160" operator="lessThan">
      <formula>-50</formula>
    </cfRule>
    <cfRule type="cellIs" dxfId="63" priority="161" operator="greaterThan">
      <formula>50</formula>
    </cfRule>
  </conditionalFormatting>
  <conditionalFormatting sqref="E171:E189">
    <cfRule type="cellIs" dxfId="62" priority="163" operator="lessThan">
      <formula>-50</formula>
    </cfRule>
    <cfRule type="cellIs" dxfId="61" priority="164" operator="greaterThan">
      <formula>50</formula>
    </cfRule>
  </conditionalFormatting>
  <conditionalFormatting sqref="O171:O189">
    <cfRule type="cellIs" dxfId="60" priority="157" operator="lessThan">
      <formula>-50</formula>
    </cfRule>
    <cfRule type="cellIs" dxfId="59" priority="158" operator="greaterThan">
      <formula>50</formula>
    </cfRule>
  </conditionalFormatting>
  <conditionalFormatting sqref="R171:R189">
    <cfRule type="cellIs" dxfId="58" priority="154" operator="lessThan">
      <formula>-50</formula>
    </cfRule>
    <cfRule type="cellIs" dxfId="57" priority="155" operator="greaterThan">
      <formula>50</formula>
    </cfRule>
  </conditionalFormatting>
  <conditionalFormatting sqref="T164">
    <cfRule type="cellIs" dxfId="56" priority="133" operator="greaterThan">
      <formula>20</formula>
    </cfRule>
  </conditionalFormatting>
  <conditionalFormatting sqref="T164">
    <cfRule type="cellIs" dxfId="55" priority="132" operator="lessThan">
      <formula>0</formula>
    </cfRule>
  </conditionalFormatting>
  <conditionalFormatting sqref="T122">
    <cfRule type="cellIs" dxfId="54" priority="127" operator="greaterThan">
      <formula>20</formula>
    </cfRule>
  </conditionalFormatting>
  <conditionalFormatting sqref="T122">
    <cfRule type="cellIs" dxfId="53" priority="126" operator="lessThan">
      <formula>0</formula>
    </cfRule>
  </conditionalFormatting>
  <conditionalFormatting sqref="T117">
    <cfRule type="cellIs" dxfId="52" priority="125" operator="greaterThan">
      <formula>20</formula>
    </cfRule>
  </conditionalFormatting>
  <conditionalFormatting sqref="T117">
    <cfRule type="cellIs" dxfId="51" priority="124" operator="lessThan">
      <formula>0</formula>
    </cfRule>
  </conditionalFormatting>
  <conditionalFormatting sqref="T104">
    <cfRule type="cellIs" dxfId="50" priority="123" operator="greaterThan">
      <formula>20</formula>
    </cfRule>
  </conditionalFormatting>
  <conditionalFormatting sqref="T104">
    <cfRule type="cellIs" dxfId="49" priority="122" operator="lessThan">
      <formula>0</formula>
    </cfRule>
  </conditionalFormatting>
  <conditionalFormatting sqref="T95">
    <cfRule type="cellIs" dxfId="48" priority="121" operator="greaterThan">
      <formula>20</formula>
    </cfRule>
  </conditionalFormatting>
  <conditionalFormatting sqref="T95">
    <cfRule type="cellIs" dxfId="47" priority="120" operator="lessThan">
      <formula>0</formula>
    </cfRule>
  </conditionalFormatting>
  <conditionalFormatting sqref="J171:J189">
    <cfRule type="cellIs" dxfId="46" priority="110" operator="lessThan">
      <formula>-5</formula>
    </cfRule>
    <cfRule type="cellIs" dxfId="45" priority="111" operator="greaterThan">
      <formula>5</formula>
    </cfRule>
    <cfRule type="cellIs" dxfId="44" priority="112" operator="lessThan">
      <formula>-2.5</formula>
    </cfRule>
    <cfRule type="cellIs" dxfId="43" priority="113" operator="greaterThan">
      <formula>2.5</formula>
    </cfRule>
  </conditionalFormatting>
  <conditionalFormatting sqref="T171:T189">
    <cfRule type="cellIs" dxfId="42" priority="106" operator="lessThan">
      <formula>-5</formula>
    </cfRule>
    <cfRule type="cellIs" dxfId="41" priority="107" operator="greaterThan">
      <formula>5</formula>
    </cfRule>
    <cfRule type="cellIs" dxfId="40" priority="108" operator="lessThan">
      <formula>-2.5</formula>
    </cfRule>
    <cfRule type="cellIs" dxfId="39" priority="109" operator="greaterThan">
      <formula>2.5</formula>
    </cfRule>
  </conditionalFormatting>
  <conditionalFormatting sqref="U45:U63 AE45:AE63 AH45:AH63 X45:X51">
    <cfRule type="cellIs" dxfId="38" priority="88" operator="lessThan">
      <formula>-50</formula>
    </cfRule>
    <cfRule type="cellIs" dxfId="37" priority="89" operator="greaterThan">
      <formula>50</formula>
    </cfRule>
  </conditionalFormatting>
  <conditionalFormatting sqref="Z45:Z51">
    <cfRule type="cellIs" dxfId="36" priority="84" operator="lessThan">
      <formula>-5</formula>
    </cfRule>
    <cfRule type="cellIs" dxfId="35" priority="85" operator="greaterThan">
      <formula>5</formula>
    </cfRule>
    <cfRule type="cellIs" dxfId="34" priority="86" operator="lessThan">
      <formula>-2.5</formula>
    </cfRule>
    <cfRule type="cellIs" dxfId="33" priority="87" operator="greaterThan">
      <formula>2.5</formula>
    </cfRule>
  </conditionalFormatting>
  <conditionalFormatting sqref="E48:E50">
    <cfRule type="cellIs" dxfId="32" priority="82" operator="lessThan">
      <formula>-2.5</formula>
    </cfRule>
    <cfRule type="cellIs" dxfId="31" priority="83" operator="greaterThan">
      <formula>2.5</formula>
    </cfRule>
  </conditionalFormatting>
  <conditionalFormatting sqref="T53:T76">
    <cfRule type="cellIs" dxfId="30" priority="28" operator="lessThan">
      <formula>-5</formula>
    </cfRule>
    <cfRule type="cellIs" dxfId="29" priority="29" operator="greaterThan">
      <formula>5</formula>
    </cfRule>
    <cfRule type="cellIs" dxfId="28" priority="30" operator="lessThan">
      <formula>-2.5</formula>
    </cfRule>
    <cfRule type="cellIs" dxfId="27" priority="31" operator="greaterThan">
      <formula>2.5</formula>
    </cfRule>
  </conditionalFormatting>
  <conditionalFormatting sqref="AB53:AB76">
    <cfRule type="cellIs" dxfId="26" priority="20" operator="lessThan">
      <formula>-50</formula>
    </cfRule>
    <cfRule type="cellIs" dxfId="25" priority="21" operator="greaterThan">
      <formula>50</formula>
    </cfRule>
  </conditionalFormatting>
  <conditionalFormatting sqref="AD53:AD76">
    <cfRule type="cellIs" dxfId="24" priority="16" operator="lessThan">
      <formula>-5</formula>
    </cfRule>
    <cfRule type="cellIs" dxfId="23" priority="17" operator="greaterThan">
      <formula>5</formula>
    </cfRule>
    <cfRule type="cellIs" dxfId="22" priority="18" operator="lessThan">
      <formula>-2.5</formula>
    </cfRule>
    <cfRule type="cellIs" dxfId="21" priority="19" operator="greaterThan">
      <formula>2.5</formula>
    </cfRule>
  </conditionalFormatting>
  <conditionalFormatting sqref="S53:S76">
    <cfRule type="cellIs" dxfId="20" priority="36" operator="lessThan">
      <formula>-50</formula>
    </cfRule>
    <cfRule type="cellIs" dxfId="19" priority="37" operator="greaterThan">
      <formula>50</formula>
    </cfRule>
  </conditionalFormatting>
  <conditionalFormatting sqref="E53:E76">
    <cfRule type="cellIs" dxfId="18" priority="38" operator="lessThan">
      <formula>-50</formula>
    </cfRule>
    <cfRule type="cellIs" dxfId="17" priority="39" operator="greaterThan">
      <formula>50</formula>
    </cfRule>
  </conditionalFormatting>
  <conditionalFormatting sqref="Y53:Y76">
    <cfRule type="cellIs" dxfId="16" priority="22" operator="lessThan">
      <formula>-50</formula>
    </cfRule>
    <cfRule type="cellIs" dxfId="15" priority="23" operator="greaterThan">
      <formula>50</formula>
    </cfRule>
  </conditionalFormatting>
  <conditionalFormatting sqref="H53:H76">
    <cfRule type="cellIs" dxfId="14" priority="14" operator="lessThan">
      <formula>-50</formula>
    </cfRule>
    <cfRule type="cellIs" dxfId="13" priority="15" operator="greaterThan">
      <formula>50</formula>
    </cfRule>
  </conditionalFormatting>
  <conditionalFormatting sqref="L53:L76">
    <cfRule type="cellIs" dxfId="12" priority="12" operator="lessThan">
      <formula>-50</formula>
    </cfRule>
    <cfRule type="cellIs" dxfId="11" priority="13" operator="greaterThan">
      <formula>50</formula>
    </cfRule>
  </conditionalFormatting>
  <conditionalFormatting sqref="O53:O76">
    <cfRule type="cellIs" dxfId="10" priority="10" operator="lessThan">
      <formula>-50</formula>
    </cfRule>
    <cfRule type="cellIs" dxfId="9" priority="11" operator="greaterThan">
      <formula>50</formula>
    </cfRule>
  </conditionalFormatting>
  <conditionalFormatting sqref="T158:T161">
    <cfRule type="cellIs" dxfId="8" priority="9" operator="greaterThan">
      <formula>20</formula>
    </cfRule>
  </conditionalFormatting>
  <conditionalFormatting sqref="T162">
    <cfRule type="cellIs" dxfId="7" priority="8" operator="greaterThan">
      <formula>20</formula>
    </cfRule>
  </conditionalFormatting>
  <conditionalFormatting sqref="T162">
    <cfRule type="cellIs" dxfId="6" priority="7" operator="lessThan">
      <formula>0</formula>
    </cfRule>
  </conditionalFormatting>
  <conditionalFormatting sqref="T157">
    <cfRule type="cellIs" dxfId="5" priority="6" operator="greaterThan">
      <formula>20</formula>
    </cfRule>
  </conditionalFormatting>
  <conditionalFormatting sqref="T157">
    <cfRule type="cellIs" dxfId="4" priority="5" operator="lessThan">
      <formula>0</formula>
    </cfRule>
  </conditionalFormatting>
  <conditionalFormatting sqref="T144">
    <cfRule type="cellIs" dxfId="3" priority="4" operator="greaterThan">
      <formula>20</formula>
    </cfRule>
  </conditionalFormatting>
  <conditionalFormatting sqref="T144">
    <cfRule type="cellIs" dxfId="2" priority="3" operator="lessThan">
      <formula>0</formula>
    </cfRule>
  </conditionalFormatting>
  <conditionalFormatting sqref="T135">
    <cfRule type="cellIs" dxfId="1" priority="2" operator="greaterThan">
      <formula>20</formula>
    </cfRule>
  </conditionalFormatting>
  <conditionalFormatting sqref="T13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Synthesis</vt:lpstr>
      <vt:lpstr>WING and attachment point</vt:lpstr>
      <vt:lpstr>RISERS CONTROL</vt:lpstr>
      <vt:lpstr> attack angle and arc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H.M.</dc:creator>
  <cp:lastModifiedBy>Denis</cp:lastModifiedBy>
  <cp:lastPrinted>2014-08-13T10:31:51Z</cp:lastPrinted>
  <dcterms:created xsi:type="dcterms:W3CDTF">1999-03-11T14:35:54Z</dcterms:created>
  <dcterms:modified xsi:type="dcterms:W3CDTF">2015-08-24T13:52:44Z</dcterms:modified>
</cp:coreProperties>
</file>