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e" sheetId="13" r:id="rId1"/>
    <sheet name="Wing and attachment point" sheetId="8" r:id="rId2"/>
    <sheet name="Risers " sheetId="7" r:id="rId3"/>
    <sheet name=" Attack angle and arc " sheetId="11" r:id="rId4"/>
  </sheets>
  <definedNames>
    <definedName name="_xlnm._FilterDatabase" localSheetId="2" hidden="1">'Risers '!#REF!</definedName>
  </definedNames>
  <calcPr calcId="145621"/>
</workbook>
</file>

<file path=xl/calcChain.xml><?xml version="1.0" encoding="utf-8"?>
<calcChain xmlns="http://schemas.openxmlformats.org/spreadsheetml/2006/main">
  <c r="F24" i="7" l="1"/>
  <c r="F25" i="7" s="1"/>
  <c r="N21" i="7"/>
  <c r="N24" i="7" l="1"/>
  <c r="N25" i="7" s="1"/>
  <c r="B3" i="8"/>
  <c r="E11" i="8" l="1"/>
  <c r="D11" i="8"/>
  <c r="B2" i="8" l="1"/>
  <c r="B1" i="8"/>
  <c r="G111" i="11"/>
  <c r="G151" i="11" s="1"/>
  <c r="G110" i="11"/>
  <c r="G150" i="11" s="1"/>
  <c r="D111" i="11"/>
  <c r="D151" i="11" s="1"/>
  <c r="D110" i="11"/>
  <c r="D150" i="11" s="1"/>
  <c r="G98" i="11"/>
  <c r="G138" i="11" s="1"/>
  <c r="G99" i="11"/>
  <c r="G139" i="11" s="1"/>
  <c r="G100" i="11"/>
  <c r="G140" i="11" s="1"/>
  <c r="G97" i="11"/>
  <c r="G137" i="11" s="1"/>
  <c r="G89" i="11"/>
  <c r="G129" i="11" s="1"/>
  <c r="G90" i="11"/>
  <c r="G130" i="11" s="1"/>
  <c r="G91" i="11"/>
  <c r="G131" i="11" s="1"/>
  <c r="G92" i="11"/>
  <c r="G132" i="11" s="1"/>
  <c r="G93" i="11"/>
  <c r="G133" i="11" s="1"/>
  <c r="G94" i="11"/>
  <c r="G134" i="11" s="1"/>
  <c r="G95" i="11"/>
  <c r="G135" i="11" s="1"/>
  <c r="G88" i="11"/>
  <c r="G128" i="11" s="1"/>
  <c r="G83" i="11"/>
  <c r="G123" i="11" s="1"/>
  <c r="G84" i="11"/>
  <c r="G124" i="11" s="1"/>
  <c r="G85" i="11"/>
  <c r="G125" i="11" s="1"/>
  <c r="G86" i="11"/>
  <c r="G126" i="11" s="1"/>
  <c r="F61" i="11"/>
  <c r="M61" i="11" s="1"/>
  <c r="F62" i="11"/>
  <c r="M62" i="11" s="1"/>
  <c r="F63" i="11"/>
  <c r="M63" i="11" s="1"/>
  <c r="F64" i="11"/>
  <c r="M64" i="11" s="1"/>
  <c r="F65" i="11"/>
  <c r="M65" i="11" s="1"/>
  <c r="F60" i="11"/>
  <c r="M60" i="11" s="1"/>
  <c r="F59" i="11"/>
  <c r="M59" i="11" s="1"/>
  <c r="F58" i="11"/>
  <c r="M58" i="11" s="1"/>
  <c r="F57" i="11"/>
  <c r="M57" i="11" s="1"/>
  <c r="F56" i="11"/>
  <c r="M56" i="11" s="1"/>
  <c r="F55" i="11"/>
  <c r="M55" i="11" s="1"/>
  <c r="F54" i="11"/>
  <c r="M54" i="11" s="1"/>
  <c r="F53" i="11"/>
  <c r="M53" i="11" s="1"/>
  <c r="F52" i="11"/>
  <c r="M52" i="11" s="1"/>
  <c r="C52" i="11"/>
  <c r="J52" i="11" s="1"/>
  <c r="C53" i="11"/>
  <c r="J53" i="11" s="1"/>
  <c r="C54" i="11"/>
  <c r="J54" i="11" s="1"/>
  <c r="C55" i="11"/>
  <c r="J55" i="11" s="1"/>
  <c r="O38" i="11"/>
  <c r="O139" i="11" s="1"/>
  <c r="O39" i="11"/>
  <c r="O140" i="11" s="1"/>
  <c r="O40" i="11"/>
  <c r="N64" i="11" s="1"/>
  <c r="O41" i="11"/>
  <c r="O151" i="11" s="1"/>
  <c r="J40" i="11"/>
  <c r="O110" i="11" s="1"/>
  <c r="J41" i="11"/>
  <c r="O111" i="11" s="1"/>
  <c r="J38" i="11"/>
  <c r="O99" i="11" s="1"/>
  <c r="J39" i="11"/>
  <c r="O100" i="11" s="1"/>
  <c r="I1" i="8"/>
  <c r="N63" i="11" l="1"/>
  <c r="N65" i="11"/>
  <c r="G62" i="11"/>
  <c r="G64" i="11"/>
  <c r="N62" i="11"/>
  <c r="O150" i="11"/>
  <c r="G63" i="11"/>
  <c r="G65" i="11"/>
  <c r="C16" i="7" l="1"/>
  <c r="D16" i="7"/>
  <c r="B16" i="7"/>
  <c r="G15" i="7"/>
  <c r="G12" i="7"/>
  <c r="G16" i="7" l="1"/>
  <c r="J35" i="8" l="1"/>
  <c r="I10" i="8"/>
  <c r="H21" i="11" l="1"/>
  <c r="H22" i="11"/>
  <c r="H23" i="11"/>
  <c r="H24" i="11"/>
  <c r="H25" i="11"/>
  <c r="H26" i="11"/>
  <c r="H27" i="11"/>
  <c r="H28" i="11"/>
  <c r="D60" i="11" s="1"/>
  <c r="H29" i="11"/>
  <c r="D61" i="11" s="1"/>
  <c r="H30" i="11"/>
  <c r="D62" i="11" s="1"/>
  <c r="H31" i="11"/>
  <c r="D63" i="11" s="1"/>
  <c r="H32" i="11"/>
  <c r="H33" i="11"/>
  <c r="I21" i="11"/>
  <c r="I22" i="11"/>
  <c r="I23" i="11"/>
  <c r="I24" i="11"/>
  <c r="I25" i="11"/>
  <c r="I26" i="11"/>
  <c r="I27" i="11"/>
  <c r="J21" i="11"/>
  <c r="G52" i="11" s="1"/>
  <c r="J22" i="11"/>
  <c r="J23" i="11"/>
  <c r="G53" i="11" s="1"/>
  <c r="J24" i="11"/>
  <c r="O83" i="11" s="1"/>
  <c r="J25" i="11"/>
  <c r="J26" i="11"/>
  <c r="O85" i="11" s="1"/>
  <c r="J27" i="11"/>
  <c r="J28" i="11"/>
  <c r="O88" i="11" s="1"/>
  <c r="J29" i="11"/>
  <c r="J30" i="11"/>
  <c r="O90" i="11" s="1"/>
  <c r="J31" i="11"/>
  <c r="J32" i="11"/>
  <c r="O92" i="11" s="1"/>
  <c r="J33" i="11"/>
  <c r="J34" i="11"/>
  <c r="O94" i="11" s="1"/>
  <c r="J35" i="11"/>
  <c r="J36" i="11"/>
  <c r="J37" i="11"/>
  <c r="L27" i="11"/>
  <c r="L21" i="11"/>
  <c r="L22" i="11"/>
  <c r="L23" i="11"/>
  <c r="L24" i="11"/>
  <c r="L25" i="11"/>
  <c r="L26" i="11"/>
  <c r="Q21" i="11"/>
  <c r="Q22" i="11"/>
  <c r="Q23" i="11"/>
  <c r="Q24" i="11"/>
  <c r="Q25" i="11"/>
  <c r="Q26" i="11"/>
  <c r="Q27" i="11"/>
  <c r="O37" i="11"/>
  <c r="O21" i="11"/>
  <c r="O22" i="11"/>
  <c r="O121" i="11" s="1"/>
  <c r="O23" i="11"/>
  <c r="O24" i="11"/>
  <c r="O123" i="11" s="1"/>
  <c r="O25" i="11"/>
  <c r="O26" i="11"/>
  <c r="O125" i="11" s="1"/>
  <c r="O27" i="11"/>
  <c r="O28" i="11"/>
  <c r="O128" i="11" s="1"/>
  <c r="O29" i="11"/>
  <c r="O30" i="11"/>
  <c r="O130" i="11" s="1"/>
  <c r="O31" i="11"/>
  <c r="O32" i="11"/>
  <c r="O132" i="11" s="1"/>
  <c r="O33" i="11"/>
  <c r="O34" i="11"/>
  <c r="O134" i="11" s="1"/>
  <c r="O35" i="11"/>
  <c r="O36" i="11"/>
  <c r="N21" i="11"/>
  <c r="N22" i="11"/>
  <c r="N23" i="11"/>
  <c r="N24" i="11"/>
  <c r="N25" i="11"/>
  <c r="N26" i="11"/>
  <c r="N27" i="11"/>
  <c r="M21" i="11"/>
  <c r="M22" i="11"/>
  <c r="M23" i="11"/>
  <c r="M24" i="11"/>
  <c r="M25" i="11"/>
  <c r="M26" i="11"/>
  <c r="M27" i="11"/>
  <c r="M28" i="11"/>
  <c r="K60" i="11" s="1"/>
  <c r="M29" i="11"/>
  <c r="K61" i="11" s="1"/>
  <c r="M30" i="11"/>
  <c r="K62" i="11" s="1"/>
  <c r="M31" i="11"/>
  <c r="K63" i="11" s="1"/>
  <c r="M32" i="11"/>
  <c r="M33" i="11"/>
  <c r="Q20" i="11"/>
  <c r="O20" i="11"/>
  <c r="N20" i="11"/>
  <c r="M20" i="11"/>
  <c r="L20" i="11"/>
  <c r="J20" i="11"/>
  <c r="I20" i="11"/>
  <c r="H20" i="11"/>
  <c r="K58" i="11" l="1"/>
  <c r="K52" i="11"/>
  <c r="K54" i="11"/>
  <c r="O138" i="11"/>
  <c r="N61" i="11"/>
  <c r="K64" i="11"/>
  <c r="L150" i="11"/>
  <c r="K56" i="11"/>
  <c r="O135" i="11"/>
  <c r="N59" i="11"/>
  <c r="O131" i="11"/>
  <c r="N57" i="11"/>
  <c r="O126" i="11"/>
  <c r="N55" i="11"/>
  <c r="O122" i="11"/>
  <c r="N53" i="11"/>
  <c r="K65" i="11"/>
  <c r="L151" i="11"/>
  <c r="N60" i="11"/>
  <c r="O137" i="11"/>
  <c r="K57" i="11"/>
  <c r="K53" i="11"/>
  <c r="O133" i="11"/>
  <c r="N58" i="11"/>
  <c r="N56" i="11"/>
  <c r="O129" i="11"/>
  <c r="N54" i="11"/>
  <c r="O124" i="11"/>
  <c r="O120" i="11"/>
  <c r="N52" i="11"/>
  <c r="G61" i="11"/>
  <c r="O98" i="11"/>
  <c r="G58" i="11"/>
  <c r="O93" i="11"/>
  <c r="O84" i="11"/>
  <c r="G54" i="11"/>
  <c r="O97" i="11"/>
  <c r="G60" i="11"/>
  <c r="D64" i="11"/>
  <c r="L110" i="11"/>
  <c r="O95" i="11"/>
  <c r="G59" i="11"/>
  <c r="O91" i="11"/>
  <c r="G57" i="11"/>
  <c r="O86" i="11"/>
  <c r="G55" i="11"/>
  <c r="G56" i="11"/>
  <c r="O89" i="11"/>
  <c r="D65" i="11"/>
  <c r="L111" i="11"/>
  <c r="K59" i="11"/>
  <c r="K55" i="11"/>
  <c r="D59" i="11"/>
  <c r="D55" i="11"/>
  <c r="D57" i="11"/>
  <c r="D53" i="11"/>
  <c r="D52" i="11"/>
  <c r="D58" i="11"/>
  <c r="D54" i="11"/>
  <c r="D56" i="11"/>
  <c r="I11" i="8"/>
  <c r="K22" i="8" l="1"/>
  <c r="K23" i="8"/>
  <c r="K24" i="8"/>
  <c r="K25" i="8"/>
  <c r="K26" i="8"/>
  <c r="K27" i="8"/>
  <c r="K28" i="8"/>
  <c r="D22" i="8"/>
  <c r="D23" i="8"/>
  <c r="D24" i="8"/>
  <c r="D25" i="8"/>
  <c r="D26" i="8"/>
  <c r="D27" i="8"/>
  <c r="I80" i="11" l="1"/>
  <c r="I120" i="11" s="1"/>
  <c r="I81" i="11"/>
  <c r="I121" i="11" s="1"/>
  <c r="I82" i="11"/>
  <c r="I122" i="11" s="1"/>
  <c r="I79" i="11"/>
  <c r="I119" i="11" s="1"/>
  <c r="I89" i="11"/>
  <c r="I129" i="11" s="1"/>
  <c r="I90" i="11"/>
  <c r="I130" i="11" s="1"/>
  <c r="I91" i="11"/>
  <c r="I131" i="11" s="1"/>
  <c r="I88" i="11"/>
  <c r="I128" i="11" s="1"/>
  <c r="O80" i="11" l="1"/>
  <c r="O81" i="11"/>
  <c r="O82" i="11"/>
  <c r="O79" i="11"/>
  <c r="D28" i="8"/>
  <c r="C28" i="8"/>
  <c r="O109" i="11" l="1"/>
  <c r="K33" i="8"/>
  <c r="J33" i="8"/>
  <c r="J22" i="8"/>
  <c r="C22" i="8"/>
  <c r="G136" i="11"/>
  <c r="D98" i="11"/>
  <c r="D138" i="11" s="1"/>
  <c r="D99" i="11"/>
  <c r="D139" i="11" s="1"/>
  <c r="D100" i="11"/>
  <c r="D140" i="11" s="1"/>
  <c r="D97" i="11"/>
  <c r="D137" i="11" s="1"/>
  <c r="D79" i="11"/>
  <c r="D119" i="11" s="1"/>
  <c r="G80" i="11"/>
  <c r="G120" i="11" s="1"/>
  <c r="G81" i="11"/>
  <c r="G121" i="11" s="1"/>
  <c r="G82" i="11"/>
  <c r="G122" i="11" s="1"/>
  <c r="G79" i="11"/>
  <c r="G119" i="11" s="1"/>
  <c r="D89" i="11"/>
  <c r="D129" i="11" s="1"/>
  <c r="E89" i="11"/>
  <c r="E129" i="11" s="1"/>
  <c r="D90" i="11"/>
  <c r="D130" i="11" s="1"/>
  <c r="E90" i="11"/>
  <c r="E130" i="11" s="1"/>
  <c r="D91" i="11"/>
  <c r="D131" i="11" s="1"/>
  <c r="E91" i="11"/>
  <c r="E131" i="11" s="1"/>
  <c r="E88" i="11"/>
  <c r="E128" i="11" s="1"/>
  <c r="D88" i="11"/>
  <c r="D128" i="11" s="1"/>
  <c r="D80" i="11"/>
  <c r="D120" i="11" s="1"/>
  <c r="E80" i="11"/>
  <c r="E120" i="11" s="1"/>
  <c r="D81" i="11"/>
  <c r="D121" i="11" s="1"/>
  <c r="E81" i="11"/>
  <c r="E121" i="11" s="1"/>
  <c r="D82" i="11"/>
  <c r="D122" i="11" s="1"/>
  <c r="E82" i="11"/>
  <c r="E122" i="11" s="1"/>
  <c r="E79" i="11"/>
  <c r="E119" i="11" s="1"/>
  <c r="M119" i="11"/>
  <c r="Q119" i="11"/>
  <c r="M120" i="11"/>
  <c r="Q120" i="11"/>
  <c r="M121" i="11"/>
  <c r="Q121" i="11"/>
  <c r="M122" i="11"/>
  <c r="Q122" i="11"/>
  <c r="M128" i="11"/>
  <c r="Q128" i="11"/>
  <c r="M129" i="11"/>
  <c r="Q129" i="11"/>
  <c r="M130" i="11"/>
  <c r="Q130" i="11"/>
  <c r="M131" i="11"/>
  <c r="Q131" i="11"/>
  <c r="M79" i="11"/>
  <c r="M80" i="11"/>
  <c r="M81" i="11"/>
  <c r="M82" i="11"/>
  <c r="M88" i="11"/>
  <c r="M89" i="11"/>
  <c r="M90" i="11"/>
  <c r="M91" i="11"/>
  <c r="H60" i="11"/>
  <c r="H63" i="11"/>
  <c r="C56" i="11"/>
  <c r="J56" i="11" s="1"/>
  <c r="C57" i="11"/>
  <c r="J57" i="11" s="1"/>
  <c r="C58" i="11"/>
  <c r="J58" i="11" s="1"/>
  <c r="C59" i="11"/>
  <c r="J59" i="11" s="1"/>
  <c r="C60" i="11"/>
  <c r="J60" i="11" s="1"/>
  <c r="C61" i="11"/>
  <c r="J61" i="11" s="1"/>
  <c r="C62" i="11"/>
  <c r="J62" i="11" s="1"/>
  <c r="C63" i="11"/>
  <c r="J63" i="11" s="1"/>
  <c r="C64" i="11"/>
  <c r="J64" i="11" s="1"/>
  <c r="C65" i="11"/>
  <c r="J65" i="11" s="1"/>
  <c r="E10" i="8"/>
  <c r="D10" i="8"/>
  <c r="K35" i="8"/>
  <c r="K34" i="8"/>
  <c r="C27" i="8"/>
  <c r="C26" i="8"/>
  <c r="C25" i="8"/>
  <c r="C24" i="8"/>
  <c r="I3" i="11"/>
  <c r="I2" i="11"/>
  <c r="I1" i="11"/>
  <c r="B2" i="11"/>
  <c r="B3" i="11"/>
  <c r="B1" i="11"/>
  <c r="I3" i="8"/>
  <c r="I2" i="8"/>
  <c r="H2" i="7"/>
  <c r="H3" i="7"/>
  <c r="H1" i="7"/>
  <c r="B2" i="7"/>
  <c r="B3" i="7"/>
  <c r="B1" i="7"/>
  <c r="J34" i="8"/>
  <c r="J28" i="8"/>
  <c r="J27" i="8"/>
  <c r="J26" i="8"/>
  <c r="J25" i="8"/>
  <c r="J24" i="8"/>
  <c r="J23" i="8"/>
  <c r="C23" i="8"/>
  <c r="G154" i="11" l="1"/>
  <c r="D96" i="11"/>
  <c r="G96" i="11"/>
  <c r="G109" i="11"/>
  <c r="G149" i="11"/>
  <c r="G87" i="11"/>
  <c r="L91" i="11"/>
  <c r="E59" i="11"/>
  <c r="L82" i="11"/>
  <c r="E55" i="11"/>
  <c r="Q91" i="11"/>
  <c r="H59" i="11"/>
  <c r="Q89" i="11"/>
  <c r="H57" i="11"/>
  <c r="Q82" i="11"/>
  <c r="H55" i="11"/>
  <c r="Q80" i="11"/>
  <c r="L119" i="11"/>
  <c r="L52" i="11"/>
  <c r="L130" i="11"/>
  <c r="L58" i="11"/>
  <c r="L121" i="11"/>
  <c r="O57" i="11"/>
  <c r="O53" i="11"/>
  <c r="D109" i="11"/>
  <c r="D114" i="11"/>
  <c r="G127" i="11"/>
  <c r="L79" i="11"/>
  <c r="E52" i="11"/>
  <c r="L90" i="11"/>
  <c r="E58" i="11"/>
  <c r="L81" i="11"/>
  <c r="E54" i="11"/>
  <c r="L129" i="11"/>
  <c r="L120" i="11"/>
  <c r="L53" i="11"/>
  <c r="O58" i="11"/>
  <c r="O54" i="11"/>
  <c r="L89" i="11"/>
  <c r="E57" i="11"/>
  <c r="L80" i="11"/>
  <c r="E53" i="11"/>
  <c r="Q90" i="11"/>
  <c r="H58" i="11"/>
  <c r="Q88" i="11"/>
  <c r="H56" i="11"/>
  <c r="Q81" i="11"/>
  <c r="H54" i="11"/>
  <c r="Q79" i="11"/>
  <c r="H52" i="11"/>
  <c r="L128" i="11"/>
  <c r="L56" i="11"/>
  <c r="O59" i="11"/>
  <c r="O55" i="11"/>
  <c r="D154" i="11"/>
  <c r="L54" i="11"/>
  <c r="L88" i="11"/>
  <c r="E56" i="11"/>
  <c r="O114" i="11"/>
  <c r="L131" i="11"/>
  <c r="L59" i="11"/>
  <c r="L122" i="11"/>
  <c r="L55" i="11"/>
  <c r="O154" i="11"/>
  <c r="O56" i="11"/>
  <c r="O119" i="11"/>
  <c r="O127" i="11" s="1"/>
  <c r="O52" i="11"/>
  <c r="O64" i="11"/>
  <c r="O65" i="11"/>
  <c r="O60" i="11"/>
  <c r="O62" i="11"/>
  <c r="O63" i="11"/>
  <c r="O61" i="11"/>
  <c r="L64" i="11"/>
  <c r="L65" i="11"/>
  <c r="L139" i="11"/>
  <c r="L62" i="11"/>
  <c r="L138" i="11"/>
  <c r="L61" i="11"/>
  <c r="L137" i="11"/>
  <c r="L60" i="11"/>
  <c r="L140" i="11"/>
  <c r="L63" i="11"/>
  <c r="L100" i="11"/>
  <c r="E63" i="11"/>
  <c r="L99" i="11"/>
  <c r="E62" i="11"/>
  <c r="E65" i="11"/>
  <c r="L98" i="11"/>
  <c r="E61" i="11"/>
  <c r="E64" i="11"/>
  <c r="L97" i="11"/>
  <c r="E60" i="11"/>
  <c r="H62" i="11"/>
  <c r="H64" i="11"/>
  <c r="L57" i="11"/>
  <c r="H65" i="11"/>
  <c r="H53" i="11"/>
  <c r="G114" i="11"/>
  <c r="H61" i="11"/>
  <c r="D136" i="11"/>
  <c r="J136" i="11" s="1"/>
  <c r="D149" i="11"/>
  <c r="D127" i="11"/>
  <c r="D87" i="11"/>
  <c r="J127" i="11" l="1"/>
  <c r="J154" i="11"/>
  <c r="J114" i="11"/>
  <c r="J87" i="11"/>
  <c r="J96" i="11"/>
  <c r="L154" i="11"/>
  <c r="R154" i="11" s="1"/>
  <c r="L96" i="11"/>
  <c r="J149" i="11"/>
  <c r="L127" i="11"/>
  <c r="R127" i="11" s="1"/>
  <c r="T127" i="11" s="1"/>
  <c r="J109" i="11"/>
  <c r="O136" i="11"/>
  <c r="O96" i="11"/>
  <c r="L87" i="11"/>
  <c r="L109" i="11"/>
  <c r="R109" i="11" s="1"/>
  <c r="O149" i="11"/>
  <c r="L136" i="11"/>
  <c r="L114" i="11"/>
  <c r="R114" i="11" s="1"/>
  <c r="O87" i="11"/>
  <c r="L149" i="11"/>
  <c r="T154" i="11" l="1"/>
  <c r="T109" i="11"/>
  <c r="T114" i="11"/>
  <c r="R96" i="11"/>
  <c r="T96" i="11" s="1"/>
  <c r="R87" i="11"/>
  <c r="T87" i="11" s="1"/>
  <c r="R136" i="11"/>
  <c r="T136" i="11" s="1"/>
  <c r="R149" i="11"/>
  <c r="T149" i="11" s="1"/>
</calcChain>
</file>

<file path=xl/sharedStrings.xml><?xml version="1.0" encoding="utf-8"?>
<sst xmlns="http://schemas.openxmlformats.org/spreadsheetml/2006/main" count="286" uniqueCount="136">
  <si>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</si>
  <si>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</si>
  <si>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</si>
  <si>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</si>
  <si>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</si>
  <si>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</si>
  <si>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</si>
  <si>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</si>
  <si>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</si>
  <si>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</si>
  <si>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</si>
  <si>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</si>
  <si>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</si>
  <si>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t>ORIGINAL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</si>
  <si>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</si>
  <si>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</si>
  <si>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</si>
  <si>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</si>
  <si>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</si>
  <si>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</si>
  <si>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RIBS</t>
  </si>
  <si>
    <t>FAIL</t>
  </si>
  <si>
    <t>WARNING</t>
  </si>
  <si>
    <t>A3</t>
  </si>
  <si>
    <t>millimiter</t>
  </si>
  <si>
    <t>tension</t>
  </si>
  <si>
    <t>trailing edge/2</t>
  </si>
  <si>
    <t>Measured wing</t>
  </si>
  <si>
    <t xml:space="preserve">Original </t>
  </si>
  <si>
    <t>measured</t>
  </si>
  <si>
    <t>right</t>
  </si>
  <si>
    <t>left</t>
  </si>
  <si>
    <t>span  wise</t>
  </si>
  <si>
    <t>MAX</t>
  </si>
  <si>
    <t>MINI</t>
  </si>
  <si>
    <t>Visual checking</t>
  </si>
  <si>
    <t>Tension Band</t>
  </si>
  <si>
    <t>Diagonals</t>
  </si>
  <si>
    <t xml:space="preserve">Attachment point </t>
  </si>
  <si>
    <t>Reinforcement</t>
  </si>
  <si>
    <t>Result</t>
  </si>
  <si>
    <t>Half rib trailing edge</t>
  </si>
  <si>
    <t>Inlet shape</t>
  </si>
  <si>
    <t>Leading edge top surface
cut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</si>
  <si>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</si>
  <si>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</si>
  <si>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</si>
  <si>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</si>
  <si>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</si>
  <si>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</si>
  <si>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</si>
  <si>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</si>
  <si>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</si>
  <si>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</si>
  <si>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</si>
  <si>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</si>
  <si>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</si>
  <si>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</si>
  <si>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</si>
  <si>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</si>
  <si>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AA1</t>
  </si>
  <si>
    <t>C1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</si>
  <si>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</si>
  <si>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</si>
  <si>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</si>
  <si>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</si>
  <si>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</si>
  <si>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</si>
  <si>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</si>
  <si>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</si>
  <si>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 xml:space="preserve"> LEFT SIDE MEASUREMENT</t>
  </si>
  <si>
    <t>ORIGINAL RISER 
LENGTH</t>
  </si>
  <si>
    <t>B RIGHT SIDE 
AVERAGE</t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</si>
  <si>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</si>
  <si>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</si>
  <si>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</si>
  <si>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</si>
  <si>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</si>
  <si>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</si>
  <si>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</si>
  <si>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</si>
  <si>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</si>
  <si>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</si>
  <si>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</si>
  <si>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clamp tare</t>
  </si>
  <si>
    <t>RIGHT SIDE MEASUREMENT 2nd</t>
  </si>
  <si>
    <t>REQUEST</t>
  </si>
  <si>
    <t>Fail if more than</t>
  </si>
  <si>
    <t>+/- 10mm</t>
  </si>
  <si>
    <t>+20 mm</t>
  </si>
  <si>
    <t>+/- 5 mm</t>
  </si>
  <si>
    <r>
      <t xml:space="preserve">
LEFT Diff
 </t>
    </r>
    <r>
      <rPr>
        <sz val="10"/>
        <color indexed="8"/>
        <rFont val="Calibri"/>
        <family val="2"/>
      </rPr>
      <t>Result</t>
    </r>
  </si>
  <si>
    <t>Plus 1%</t>
  </si>
  <si>
    <t>Minus 1%</t>
  </si>
  <si>
    <t>OK/NOT OK</t>
  </si>
  <si>
    <t>3 Dan</t>
  </si>
  <si>
    <t>A'</t>
  </si>
  <si>
    <t>calculated  Δt</t>
  </si>
  <si>
    <t>Tension</t>
  </si>
  <si>
    <t>Tolerances</t>
  </si>
  <si>
    <t>Neutral</t>
  </si>
  <si>
    <t>5KG</t>
  </si>
  <si>
    <t>+/-5mm</t>
  </si>
  <si>
    <t>Total speed Range (Δa+Δt)</t>
  </si>
  <si>
    <t>RESULT</t>
  </si>
  <si>
    <t>MANUAL</t>
  </si>
  <si>
    <t>CHECKED</t>
  </si>
  <si>
    <t>Tolerances
 +/-5 mm</t>
  </si>
  <si>
    <t>span 2%; trailing 1%; chord +/-1cm</t>
  </si>
  <si>
    <t>+/- 50 mm on 3 pairs</t>
  </si>
  <si>
    <r>
      <t xml:space="preserve">
RIGHT
Diff
 </t>
    </r>
    <r>
      <rPr>
        <sz val="10"/>
        <color indexed="8"/>
        <rFont val="Calibri"/>
        <family val="2"/>
      </rPr>
      <t>Result</t>
    </r>
  </si>
  <si>
    <t>MEASUREMENT MACHINE 
TARE</t>
  </si>
  <si>
    <t>LAZER
TARE</t>
  </si>
  <si>
    <t>NIVIUK</t>
  </si>
  <si>
    <t>RIB 20                     3 Dan</t>
  </si>
  <si>
    <t>RIB 3                          3 Dan</t>
  </si>
  <si>
    <t>RIB 49                   3 Dan</t>
  </si>
  <si>
    <t>Chord 3</t>
  </si>
  <si>
    <t>top inlet 3</t>
  </si>
  <si>
    <t>bottom inlet  3</t>
  </si>
  <si>
    <t>B2</t>
  </si>
  <si>
    <t>Chord 20</t>
  </si>
  <si>
    <t>top inlet 20</t>
  </si>
  <si>
    <t>bottom inlet 20</t>
  </si>
  <si>
    <t>B10</t>
  </si>
  <si>
    <t>A5</t>
  </si>
  <si>
    <t>AA5</t>
  </si>
  <si>
    <t>C5</t>
  </si>
  <si>
    <t>Chord stab 49</t>
  </si>
  <si>
    <t>A 14</t>
  </si>
  <si>
    <t>B 22</t>
  </si>
  <si>
    <t>Full speed</t>
  </si>
  <si>
    <t>B-A</t>
  </si>
  <si>
    <t>IP8</t>
  </si>
  <si>
    <t>24</t>
  </si>
  <si>
    <t>Checker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</si>
</sst>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38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/>
  </cellStyleXfs>
  <cellXfs count="502">
    <xf numFmtId="0" fontId="0" fillId="0" borderId="0" xfId="0"/>
    <xf numFmtId="0" fontId="0" fillId="0" borderId="0" xfId="0" applyBorder="1"/>
    <xf numFmtId="0" fontId="0" fillId="0" borderId="0" xfId="0" applyFill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2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0" fillId="0" borderId="5" xfId="0" applyBorder="1"/>
    <xf numFmtId="0" fontId="0" fillId="0" borderId="5" xfId="0" applyFill="1" applyBorder="1"/>
    <xf numFmtId="0" fontId="3" fillId="0" borderId="5" xfId="0" applyFont="1" applyFill="1" applyBorder="1"/>
    <xf numFmtId="0" fontId="7" fillId="0" borderId="0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Fill="1" applyBorder="1"/>
    <xf numFmtId="1" fontId="17" fillId="2" borderId="8" xfId="0" applyNumberFormat="1" applyFont="1" applyFill="1" applyBorder="1" applyAlignment="1">
      <alignment horizontal="center"/>
    </xf>
    <xf numFmtId="0" fontId="22" fillId="0" borderId="8" xfId="0" applyFont="1" applyBorder="1"/>
    <xf numFmtId="0" fontId="3" fillId="0" borderId="0" xfId="0" applyFont="1" applyFill="1" applyBorder="1" applyAlignment="1"/>
    <xf numFmtId="0" fontId="3" fillId="3" borderId="8" xfId="0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textRotation="90"/>
    </xf>
    <xf numFmtId="0" fontId="11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3" fillId="4" borderId="0" xfId="0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0" borderId="8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8" xfId="0" applyFont="1" applyBorder="1"/>
    <xf numFmtId="0" fontId="5" fillId="0" borderId="0" xfId="0" applyFont="1" applyBorder="1"/>
    <xf numFmtId="0" fontId="5" fillId="0" borderId="14" xfId="0" applyFont="1" applyBorder="1"/>
    <xf numFmtId="0" fontId="25" fillId="0" borderId="0" xfId="0" applyFont="1" applyBorder="1" applyAlignment="1"/>
    <xf numFmtId="0" fontId="0" fillId="0" borderId="0" xfId="0" applyNumberFormat="1" applyFill="1" applyBorder="1"/>
    <xf numFmtId="10" fontId="0" fillId="0" borderId="0" xfId="0" applyNumberFormat="1" applyBorder="1"/>
    <xf numFmtId="0" fontId="3" fillId="0" borderId="9" xfId="0" applyFont="1" applyBorder="1"/>
    <xf numFmtId="0" fontId="22" fillId="0" borderId="24" xfId="0" applyFont="1" applyBorder="1"/>
    <xf numFmtId="0" fontId="1" fillId="0" borderId="9" xfId="0" applyFont="1" applyBorder="1"/>
    <xf numFmtId="0" fontId="26" fillId="0" borderId="0" xfId="0" applyFont="1"/>
    <xf numFmtId="0" fontId="3" fillId="7" borderId="0" xfId="0" applyFont="1" applyFill="1"/>
    <xf numFmtId="0" fontId="3" fillId="0" borderId="15" xfId="0" applyFont="1" applyBorder="1"/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1" fillId="0" borderId="24" xfId="0" applyFont="1" applyBorder="1" applyAlignment="1"/>
    <xf numFmtId="0" fontId="1" fillId="8" borderId="8" xfId="0" applyFont="1" applyFill="1" applyBorder="1" applyAlignment="1"/>
    <xf numFmtId="0" fontId="0" fillId="7" borderId="2" xfId="0" applyFill="1" applyBorder="1" applyAlignment="1">
      <alignment horizontal="center"/>
    </xf>
    <xf numFmtId="0" fontId="0" fillId="4" borderId="5" xfId="0" applyFill="1" applyBorder="1"/>
    <xf numFmtId="0" fontId="3" fillId="0" borderId="28" xfId="0" applyFont="1" applyBorder="1"/>
    <xf numFmtId="0" fontId="0" fillId="4" borderId="12" xfId="0" applyFill="1" applyBorder="1"/>
    <xf numFmtId="1" fontId="17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0" borderId="16" xfId="0" applyBorder="1"/>
    <xf numFmtId="0" fontId="3" fillId="0" borderId="23" xfId="0" applyFont="1" applyBorder="1"/>
    <xf numFmtId="0" fontId="0" fillId="0" borderId="33" xfId="0" applyBorder="1"/>
    <xf numFmtId="0" fontId="0" fillId="0" borderId="34" xfId="0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3" fillId="0" borderId="16" xfId="0" applyFont="1" applyBorder="1"/>
    <xf numFmtId="0" fontId="0" fillId="0" borderId="37" xfId="0" applyNumberFormat="1" applyBorder="1"/>
    <xf numFmtId="0" fontId="0" fillId="0" borderId="27" xfId="0" applyNumberFormat="1" applyBorder="1"/>
    <xf numFmtId="0" fontId="27" fillId="0" borderId="24" xfId="0" applyFont="1" applyBorder="1" applyAlignment="1"/>
    <xf numFmtId="0" fontId="27" fillId="0" borderId="8" xfId="0" applyFont="1" applyBorder="1" applyAlignment="1"/>
    <xf numFmtId="0" fontId="3" fillId="0" borderId="38" xfId="0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textRotation="90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Border="1"/>
    <xf numFmtId="0" fontId="8" fillId="0" borderId="0" xfId="0" applyFont="1" applyBorder="1" applyAlignment="1"/>
    <xf numFmtId="0" fontId="0" fillId="11" borderId="5" xfId="0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7" borderId="13" xfId="0" applyFont="1" applyFill="1" applyBorder="1"/>
    <xf numFmtId="0" fontId="3" fillId="7" borderId="15" xfId="0" applyFont="1" applyFill="1" applyBorder="1"/>
    <xf numFmtId="0" fontId="3" fillId="11" borderId="17" xfId="0" applyFont="1" applyFill="1" applyBorder="1"/>
    <xf numFmtId="0" fontId="3" fillId="0" borderId="27" xfId="0" applyFont="1" applyBorder="1"/>
    <xf numFmtId="0" fontId="4" fillId="0" borderId="30" xfId="0" applyFont="1" applyBorder="1"/>
    <xf numFmtId="0" fontId="0" fillId="11" borderId="13" xfId="0" applyFill="1" applyBorder="1"/>
    <xf numFmtId="0" fontId="0" fillId="11" borderId="12" xfId="0" applyFill="1" applyBorder="1"/>
    <xf numFmtId="0" fontId="0" fillId="7" borderId="16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3" fillId="0" borderId="22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1" fillId="0" borderId="0" xfId="0" applyFont="1" applyBorder="1"/>
    <xf numFmtId="0" fontId="20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Border="1"/>
    <xf numFmtId="3" fontId="5" fillId="0" borderId="0" xfId="0" applyNumberFormat="1" applyFont="1" applyFill="1" applyBorder="1"/>
    <xf numFmtId="1" fontId="1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5" fillId="7" borderId="20" xfId="0" applyFont="1" applyFill="1" applyBorder="1"/>
    <xf numFmtId="0" fontId="0" fillId="0" borderId="12" xfId="0" applyBorder="1"/>
    <xf numFmtId="0" fontId="3" fillId="0" borderId="23" xfId="0" applyFont="1" applyFill="1" applyBorder="1"/>
    <xf numFmtId="0" fontId="3" fillId="0" borderId="29" xfId="0" applyFont="1" applyFill="1" applyBorder="1"/>
    <xf numFmtId="1" fontId="17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0" fillId="0" borderId="43" xfId="0" applyFont="1" applyFill="1" applyBorder="1" applyAlignment="1">
      <alignment horizontal="center"/>
    </xf>
    <xf numFmtId="0" fontId="3" fillId="7" borderId="20" xfId="0" applyFont="1" applyFill="1" applyBorder="1"/>
    <xf numFmtId="1" fontId="3" fillId="0" borderId="20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29" xfId="0" applyBorder="1"/>
    <xf numFmtId="0" fontId="3" fillId="0" borderId="44" xfId="0" applyFont="1" applyFill="1" applyBorder="1" applyAlignment="1"/>
    <xf numFmtId="0" fontId="3" fillId="0" borderId="44" xfId="0" applyFont="1" applyFill="1" applyBorder="1"/>
    <xf numFmtId="0" fontId="21" fillId="0" borderId="44" xfId="0" applyFont="1" applyFill="1" applyBorder="1"/>
    <xf numFmtId="0" fontId="3" fillId="0" borderId="44" xfId="0" applyFont="1" applyFill="1" applyBorder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1" fontId="1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0" fontId="3" fillId="0" borderId="29" xfId="0" applyFont="1" applyBorder="1"/>
    <xf numFmtId="1" fontId="3" fillId="0" borderId="12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17" xfId="0" applyFont="1" applyFill="1" applyBorder="1"/>
    <xf numFmtId="1" fontId="17" fillId="2" borderId="36" xfId="0" applyNumberFormat="1" applyFont="1" applyFill="1" applyBorder="1" applyAlignment="1">
      <alignment horizontal="center"/>
    </xf>
    <xf numFmtId="0" fontId="21" fillId="0" borderId="36" xfId="0" applyFont="1" applyFill="1" applyBorder="1"/>
    <xf numFmtId="0" fontId="3" fillId="0" borderId="42" xfId="0" applyFont="1" applyFill="1" applyBorder="1"/>
    <xf numFmtId="0" fontId="3" fillId="0" borderId="49" xfId="0" applyFont="1" applyFill="1" applyBorder="1"/>
    <xf numFmtId="0" fontId="20" fillId="0" borderId="49" xfId="0" applyFont="1" applyFill="1" applyBorder="1" applyAlignment="1">
      <alignment horizontal="center"/>
    </xf>
    <xf numFmtId="0" fontId="0" fillId="0" borderId="22" xfId="0" applyFill="1" applyBorder="1"/>
    <xf numFmtId="0" fontId="1" fillId="9" borderId="36" xfId="0" applyFont="1" applyFill="1" applyBorder="1"/>
    <xf numFmtId="1" fontId="3" fillId="0" borderId="44" xfId="0" applyNumberFormat="1" applyFont="1" applyFill="1" applyBorder="1"/>
    <xf numFmtId="0" fontId="1" fillId="2" borderId="48" xfId="0" applyFont="1" applyFill="1" applyBorder="1"/>
    <xf numFmtId="0" fontId="1" fillId="10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9" borderId="24" xfId="0" applyFont="1" applyFill="1" applyBorder="1" applyAlignment="1">
      <alignment horizontal="center" wrapText="1"/>
    </xf>
    <xf numFmtId="0" fontId="3" fillId="12" borderId="8" xfId="0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19" fillId="0" borderId="48" xfId="0" applyFont="1" applyBorder="1"/>
    <xf numFmtId="0" fontId="18" fillId="0" borderId="48" xfId="0" applyFont="1" applyBorder="1" applyAlignment="1">
      <alignment horizontal="center"/>
    </xf>
    <xf numFmtId="0" fontId="3" fillId="0" borderId="48" xfId="0" applyFont="1" applyBorder="1"/>
    <xf numFmtId="0" fontId="0" fillId="3" borderId="8" xfId="0" applyFill="1" applyBorder="1"/>
    <xf numFmtId="0" fontId="28" fillId="3" borderId="36" xfId="0" applyFont="1" applyFill="1" applyBorder="1" applyAlignment="1">
      <alignment wrapText="1"/>
    </xf>
    <xf numFmtId="1" fontId="17" fillId="4" borderId="8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44" xfId="0" applyBorder="1"/>
    <xf numFmtId="0" fontId="29" fillId="0" borderId="44" xfId="0" applyFont="1" applyBorder="1"/>
    <xf numFmtId="0" fontId="5" fillId="11" borderId="20" xfId="0" applyFont="1" applyFill="1" applyBorder="1"/>
    <xf numFmtId="0" fontId="3" fillId="11" borderId="21" xfId="0" applyFont="1" applyFill="1" applyBorder="1"/>
    <xf numFmtId="0" fontId="0" fillId="11" borderId="41" xfId="0" applyFill="1" applyBorder="1"/>
    <xf numFmtId="0" fontId="5" fillId="11" borderId="15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41" xfId="0" applyFont="1" applyFill="1" applyBorder="1"/>
    <xf numFmtId="0" fontId="5" fillId="0" borderId="22" xfId="0" applyFont="1" applyFill="1" applyBorder="1"/>
    <xf numFmtId="1" fontId="3" fillId="11" borderId="15" xfId="0" applyNumberFormat="1" applyFont="1" applyFill="1" applyBorder="1" applyAlignment="1">
      <alignment horizontal="center"/>
    </xf>
    <xf numFmtId="0" fontId="3" fillId="0" borderId="13" xfId="0" applyFont="1" applyFill="1" applyBorder="1"/>
    <xf numFmtId="1" fontId="3" fillId="7" borderId="20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43" xfId="0" applyFont="1" applyFill="1" applyBorder="1"/>
    <xf numFmtId="0" fontId="0" fillId="4" borderId="17" xfId="0" applyFill="1" applyBorder="1"/>
    <xf numFmtId="0" fontId="0" fillId="4" borderId="11" xfId="0" applyFill="1" applyBorder="1"/>
    <xf numFmtId="0" fontId="0" fillId="0" borderId="59" xfId="0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3" fillId="0" borderId="20" xfId="0" applyFont="1" applyFill="1" applyBorder="1"/>
    <xf numFmtId="0" fontId="5" fillId="0" borderId="20" xfId="0" applyFont="1" applyFill="1" applyBorder="1"/>
    <xf numFmtId="0" fontId="3" fillId="11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0" fontId="3" fillId="0" borderId="29" xfId="0" applyFont="1" applyFill="1" applyBorder="1" applyAlignment="1">
      <alignment horizontal="center"/>
    </xf>
    <xf numFmtId="0" fontId="5" fillId="0" borderId="15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wrapText="1"/>
    </xf>
    <xf numFmtId="0" fontId="3" fillId="4" borderId="9" xfId="0" applyNumberFormat="1" applyFont="1" applyFill="1" applyBorder="1"/>
    <xf numFmtId="0" fontId="3" fillId="0" borderId="63" xfId="0" applyFont="1" applyFill="1" applyBorder="1"/>
    <xf numFmtId="0" fontId="0" fillId="0" borderId="0" xfId="0" applyFill="1" applyBorder="1" applyAlignment="1"/>
    <xf numFmtId="0" fontId="0" fillId="0" borderId="34" xfId="0" applyBorder="1"/>
    <xf numFmtId="0" fontId="1" fillId="0" borderId="36" xfId="0" applyFont="1" applyBorder="1"/>
    <xf numFmtId="0" fontId="34" fillId="0" borderId="0" xfId="0" applyFont="1" applyAlignment="1">
      <alignment vertical="center"/>
    </xf>
    <xf numFmtId="0" fontId="35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vertical="center"/>
    </xf>
    <xf numFmtId="0" fontId="35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49" fontId="34" fillId="0" borderId="5" xfId="0" applyNumberFormat="1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7" fillId="0" borderId="5" xfId="0" applyFont="1" applyBorder="1" applyAlignment="1">
      <alignment horizontal="left" vertical="center"/>
    </xf>
    <xf numFmtId="0" fontId="34" fillId="0" borderId="5" xfId="0" applyFont="1" applyBorder="1" applyAlignment="1">
      <alignment horizontal="center" vertical="center" wrapText="1"/>
    </xf>
    <xf numFmtId="0" fontId="34" fillId="7" borderId="5" xfId="0" applyFont="1" applyFill="1" applyBorder="1" applyAlignment="1">
      <alignment vertical="center"/>
    </xf>
    <xf numFmtId="0" fontId="35" fillId="0" borderId="22" xfId="0" applyFont="1" applyBorder="1" applyAlignment="1">
      <alignment vertical="center" wrapText="1"/>
    </xf>
    <xf numFmtId="49" fontId="34" fillId="0" borderId="22" xfId="0" applyNumberFormat="1" applyFont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22" xfId="0" applyFill="1" applyBorder="1" applyAlignment="1"/>
    <xf numFmtId="1" fontId="3" fillId="7" borderId="5" xfId="0" applyNumberFormat="1" applyFont="1" applyFill="1" applyBorder="1" applyAlignment="1">
      <alignment horizontal="center" vertical="center"/>
    </xf>
    <xf numFmtId="1" fontId="3" fillId="7" borderId="7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" fillId="0" borderId="0" xfId="0" applyFont="1" applyFill="1"/>
    <xf numFmtId="0" fontId="3" fillId="11" borderId="8" xfId="0" applyFont="1" applyFill="1" applyBorder="1" applyAlignment="1">
      <alignment wrapText="1"/>
    </xf>
    <xf numFmtId="0" fontId="0" fillId="7" borderId="5" xfId="0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/>
    </xf>
    <xf numFmtId="1" fontId="3" fillId="13" borderId="5" xfId="0" applyNumberFormat="1" applyFont="1" applyFill="1" applyBorder="1" applyAlignment="1">
      <alignment horizontal="center" vertical="center"/>
    </xf>
    <xf numFmtId="1" fontId="3" fillId="14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16" borderId="13" xfId="0" applyFill="1" applyBorder="1"/>
    <xf numFmtId="0" fontId="0" fillId="16" borderId="5" xfId="0" applyFill="1" applyBorder="1"/>
    <xf numFmtId="0" fontId="0" fillId="16" borderId="12" xfId="0" applyFill="1" applyBorder="1"/>
    <xf numFmtId="0" fontId="0" fillId="0" borderId="13" xfId="0" applyFill="1" applyBorder="1"/>
    <xf numFmtId="0" fontId="4" fillId="0" borderId="50" xfId="0" applyFont="1" applyBorder="1"/>
    <xf numFmtId="0" fontId="0" fillId="0" borderId="7" xfId="0" applyBorder="1" applyAlignment="1">
      <alignment horizontal="center" vertical="center"/>
    </xf>
    <xf numFmtId="1" fontId="3" fillId="14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43" xfId="0" applyFill="1" applyBorder="1"/>
    <xf numFmtId="0" fontId="0" fillId="0" borderId="7" xfId="0" applyFill="1" applyBorder="1"/>
    <xf numFmtId="0" fontId="0" fillId="0" borderId="49" xfId="0" applyFill="1" applyBorder="1"/>
    <xf numFmtId="0" fontId="3" fillId="0" borderId="5" xfId="0" applyFont="1" applyFill="1" applyBorder="1" applyAlignment="1">
      <alignment textRotation="90"/>
    </xf>
    <xf numFmtId="0" fontId="3" fillId="0" borderId="5" xfId="0" applyFont="1" applyFill="1" applyBorder="1" applyAlignment="1">
      <alignment textRotation="90" wrapText="1"/>
    </xf>
    <xf numFmtId="0" fontId="3" fillId="8" borderId="25" xfId="0" applyFont="1" applyFill="1" applyBorder="1" applyAlignment="1">
      <alignment vertical="center" wrapText="1"/>
    </xf>
    <xf numFmtId="0" fontId="3" fillId="8" borderId="33" xfId="0" applyFont="1" applyFill="1" applyBorder="1" applyAlignment="1">
      <alignment vertical="center" wrapText="1"/>
    </xf>
    <xf numFmtId="0" fontId="3" fillId="8" borderId="26" xfId="0" applyFont="1" applyFill="1" applyBorder="1" applyAlignment="1">
      <alignment vertical="center" wrapText="1"/>
    </xf>
    <xf numFmtId="0" fontId="0" fillId="0" borderId="17" xfId="0" applyFill="1" applyBorder="1"/>
    <xf numFmtId="0" fontId="0" fillId="0" borderId="14" xfId="0" applyFill="1" applyBorder="1"/>
    <xf numFmtId="0" fontId="0" fillId="0" borderId="11" xfId="0" applyFill="1" applyBorder="1"/>
    <xf numFmtId="0" fontId="0" fillId="0" borderId="29" xfId="0" applyFill="1" applyBorder="1"/>
    <xf numFmtId="0" fontId="3" fillId="0" borderId="13" xfId="0" applyFont="1" applyFill="1" applyBorder="1" applyAlignment="1">
      <alignment textRotation="90"/>
    </xf>
    <xf numFmtId="0" fontId="3" fillId="11" borderId="43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1" borderId="49" xfId="0" applyFont="1" applyFill="1" applyBorder="1" applyAlignment="1">
      <alignment vertical="center" wrapText="1"/>
    </xf>
    <xf numFmtId="0" fontId="0" fillId="11" borderId="15" xfId="0" applyFill="1" applyBorder="1"/>
    <xf numFmtId="0" fontId="0" fillId="11" borderId="17" xfId="0" applyFill="1" applyBorder="1"/>
    <xf numFmtId="0" fontId="0" fillId="11" borderId="18" xfId="0" applyFill="1" applyBorder="1"/>
    <xf numFmtId="0" fontId="3" fillId="0" borderId="13" xfId="0" applyFont="1" applyFill="1" applyBorder="1" applyAlignment="1">
      <alignment textRotation="90" wrapText="1"/>
    </xf>
    <xf numFmtId="0" fontId="3" fillId="0" borderId="13" xfId="0" applyFont="1" applyFill="1" applyBorder="1" applyAlignment="1">
      <alignment wrapText="1"/>
    </xf>
    <xf numFmtId="0" fontId="3" fillId="0" borderId="12" xfId="0" applyFont="1" applyFill="1" applyBorder="1" applyAlignment="1">
      <alignment textRotation="90" wrapText="1"/>
    </xf>
    <xf numFmtId="0" fontId="4" fillId="0" borderId="37" xfId="0" applyFont="1" applyBorder="1"/>
    <xf numFmtId="0" fontId="3" fillId="7" borderId="65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49" xfId="0" applyFont="1" applyFill="1" applyBorder="1" applyAlignment="1">
      <alignment vertical="center" wrapText="1"/>
    </xf>
    <xf numFmtId="1" fontId="3" fillId="13" borderId="15" xfId="0" applyNumberFormat="1" applyFont="1" applyFill="1" applyBorder="1" applyAlignment="1">
      <alignment horizontal="center" vertical="center"/>
    </xf>
    <xf numFmtId="1" fontId="3" fillId="13" borderId="17" xfId="0" applyNumberFormat="1" applyFont="1" applyFill="1" applyBorder="1" applyAlignment="1">
      <alignment horizontal="center" vertical="center"/>
    </xf>
    <xf numFmtId="0" fontId="0" fillId="0" borderId="17" xfId="0" applyBorder="1"/>
    <xf numFmtId="1" fontId="3" fillId="13" borderId="18" xfId="0" applyNumberFormat="1" applyFont="1" applyFill="1" applyBorder="1" applyAlignment="1">
      <alignment horizontal="center" vertical="center"/>
    </xf>
    <xf numFmtId="1" fontId="3" fillId="13" borderId="13" xfId="0" applyNumberFormat="1" applyFont="1" applyFill="1" applyBorder="1" applyAlignment="1">
      <alignment horizontal="center" vertical="center"/>
    </xf>
    <xf numFmtId="1" fontId="3" fillId="13" borderId="12" xfId="0" applyNumberFormat="1" applyFont="1" applyFill="1" applyBorder="1" applyAlignment="1">
      <alignment horizontal="center" vertical="center"/>
    </xf>
    <xf numFmtId="1" fontId="3" fillId="7" borderId="13" xfId="0" applyNumberFormat="1" applyFont="1" applyFill="1" applyBorder="1" applyAlignment="1">
      <alignment horizontal="center" vertical="center"/>
    </xf>
    <xf numFmtId="1" fontId="3" fillId="7" borderId="12" xfId="0" applyNumberFormat="1" applyFont="1" applyFill="1" applyBorder="1" applyAlignment="1">
      <alignment horizontal="center" vertical="center"/>
    </xf>
    <xf numFmtId="1" fontId="3" fillId="14" borderId="13" xfId="0" applyNumberFormat="1" applyFont="1" applyFill="1" applyBorder="1" applyAlignment="1">
      <alignment horizontal="center" vertical="center"/>
    </xf>
    <xf numFmtId="0" fontId="0" fillId="0" borderId="48" xfId="0" applyBorder="1"/>
    <xf numFmtId="0" fontId="3" fillId="0" borderId="1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164" fontId="3" fillId="0" borderId="6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textRotation="90"/>
    </xf>
    <xf numFmtId="0" fontId="0" fillId="6" borderId="13" xfId="0" applyFill="1" applyBorder="1"/>
    <xf numFmtId="0" fontId="0" fillId="18" borderId="13" xfId="0" applyFill="1" applyBorder="1"/>
    <xf numFmtId="0" fontId="0" fillId="6" borderId="5" xfId="0" applyFill="1" applyBorder="1"/>
    <xf numFmtId="1" fontId="3" fillId="19" borderId="13" xfId="0" applyNumberFormat="1" applyFont="1" applyFill="1" applyBorder="1" applyAlignment="1">
      <alignment horizontal="center" vertical="center"/>
    </xf>
    <xf numFmtId="0" fontId="34" fillId="19" borderId="5" xfId="0" applyFont="1" applyFill="1" applyBorder="1" applyAlignment="1">
      <alignment horizontal="center" vertical="center"/>
    </xf>
    <xf numFmtId="0" fontId="34" fillId="19" borderId="11" xfId="0" applyFont="1" applyFill="1" applyBorder="1" applyAlignment="1">
      <alignment horizontal="center" vertical="center"/>
    </xf>
    <xf numFmtId="0" fontId="0" fillId="6" borderId="7" xfId="0" applyFill="1" applyBorder="1"/>
    <xf numFmtId="0" fontId="0" fillId="18" borderId="5" xfId="0" applyFill="1" applyBorder="1"/>
    <xf numFmtId="0" fontId="0" fillId="18" borderId="11" xfId="0" applyFill="1" applyBorder="1"/>
    <xf numFmtId="1" fontId="3" fillId="7" borderId="13" xfId="0" applyNumberFormat="1" applyFont="1" applyFill="1" applyBorder="1"/>
    <xf numFmtId="0" fontId="4" fillId="0" borderId="30" xfId="0" applyFont="1" applyFill="1" applyBorder="1"/>
    <xf numFmtId="1" fontId="3" fillId="11" borderId="13" xfId="0" applyNumberFormat="1" applyFont="1" applyFill="1" applyBorder="1"/>
    <xf numFmtId="1" fontId="5" fillId="7" borderId="20" xfId="0" applyNumberFormat="1" applyFont="1" applyFill="1" applyBorder="1"/>
    <xf numFmtId="0" fontId="3" fillId="0" borderId="15" xfId="0" applyFont="1" applyFill="1" applyBorder="1"/>
    <xf numFmtId="1" fontId="3" fillId="7" borderId="20" xfId="0" applyNumberFormat="1" applyFont="1" applyFill="1" applyBorder="1"/>
    <xf numFmtId="1" fontId="15" fillId="7" borderId="15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/>
    </xf>
    <xf numFmtId="0" fontId="3" fillId="0" borderId="9" xfId="0" applyFont="1" applyBorder="1" applyAlignment="1"/>
    <xf numFmtId="0" fontId="3" fillId="0" borderId="4" xfId="0" applyFont="1" applyBorder="1" applyAlignment="1"/>
    <xf numFmtId="0" fontId="3" fillId="0" borderId="24" xfId="0" applyFont="1" applyBorder="1" applyAlignment="1"/>
    <xf numFmtId="0" fontId="3" fillId="0" borderId="9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" fillId="0" borderId="27" xfId="0" applyFont="1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3" fillId="0" borderId="31" xfId="0" applyFont="1" applyFill="1" applyBorder="1" applyProtection="1">
      <protection locked="0"/>
    </xf>
    <xf numFmtId="0" fontId="3" fillId="0" borderId="5" xfId="0" applyFont="1" applyBorder="1" applyProtection="1"/>
    <xf numFmtId="0" fontId="3" fillId="0" borderId="5" xfId="0" applyFont="1" applyFill="1" applyBorder="1" applyProtection="1"/>
    <xf numFmtId="0" fontId="0" fillId="8" borderId="10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3" fillId="8" borderId="5" xfId="0" applyFont="1" applyFill="1" applyBorder="1" applyProtection="1">
      <protection locked="0"/>
    </xf>
    <xf numFmtId="0" fontId="3" fillId="8" borderId="12" xfId="0" applyFont="1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29" xfId="0" applyFill="1" applyBorder="1" applyProtection="1">
      <protection locked="0"/>
    </xf>
    <xf numFmtId="0" fontId="0" fillId="8" borderId="8" xfId="0" applyNumberFormat="1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34" fillId="8" borderId="5" xfId="0" applyFont="1" applyFill="1" applyBorder="1" applyAlignment="1" applyProtection="1">
      <alignment vertical="center"/>
      <protection locked="0"/>
    </xf>
    <xf numFmtId="0" fontId="0" fillId="8" borderId="8" xfId="0" applyFill="1" applyBorder="1" applyProtection="1">
      <protection locked="0"/>
    </xf>
    <xf numFmtId="0" fontId="33" fillId="8" borderId="8" xfId="0" applyFont="1" applyFill="1" applyBorder="1" applyAlignment="1" applyProtection="1">
      <protection locked="0"/>
    </xf>
    <xf numFmtId="0" fontId="0" fillId="8" borderId="15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15" borderId="13" xfId="0" applyFill="1" applyBorder="1" applyProtection="1">
      <protection locked="0"/>
    </xf>
    <xf numFmtId="0" fontId="0" fillId="17" borderId="13" xfId="0" applyFill="1" applyBorder="1" applyProtection="1">
      <protection locked="0"/>
    </xf>
    <xf numFmtId="0" fontId="0" fillId="20" borderId="13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0" fillId="17" borderId="5" xfId="0" applyFill="1" applyBorder="1" applyProtection="1">
      <protection locked="0"/>
    </xf>
    <xf numFmtId="0" fontId="0" fillId="20" borderId="5" xfId="0" applyFill="1" applyBorder="1" applyProtection="1">
      <protection locked="0"/>
    </xf>
    <xf numFmtId="0" fontId="0" fillId="20" borderId="11" xfId="0" applyFill="1" applyBorder="1" applyProtection="1">
      <protection locked="0"/>
    </xf>
    <xf numFmtId="0" fontId="0" fillId="15" borderId="12" xfId="0" applyFill="1" applyBorder="1" applyProtection="1">
      <protection locked="0"/>
    </xf>
    <xf numFmtId="0" fontId="3" fillId="7" borderId="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50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49" fontId="3" fillId="0" borderId="50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49" fontId="3" fillId="0" borderId="37" xfId="0" applyNumberFormat="1" applyFont="1" applyFill="1" applyBorder="1" applyAlignment="1">
      <alignment horizontal="center"/>
    </xf>
    <xf numFmtId="49" fontId="0" fillId="0" borderId="62" xfId="0" applyNumberForma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3" fillId="0" borderId="50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49" fontId="17" fillId="0" borderId="9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7" fillId="21" borderId="9" xfId="0" applyNumberFormat="1" applyFont="1" applyFill="1" applyBorder="1" applyAlignment="1" applyProtection="1">
      <alignment horizontal="center"/>
      <protection locked="0"/>
    </xf>
    <xf numFmtId="49" fontId="17" fillId="21" borderId="4" xfId="0" applyNumberFormat="1" applyFont="1" applyFill="1" applyBorder="1" applyAlignment="1" applyProtection="1">
      <alignment horizontal="center"/>
      <protection locked="0"/>
    </xf>
    <xf numFmtId="49" fontId="17" fillId="21" borderId="24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vertical="center"/>
    </xf>
    <xf numFmtId="0" fontId="26" fillId="0" borderId="64" xfId="0" applyFont="1" applyBorder="1" applyAlignment="1" applyProtection="1">
      <alignment vertical="center"/>
    </xf>
    <xf numFmtId="0" fontId="26" fillId="0" borderId="45" xfId="0" applyFont="1" applyBorder="1" applyAlignment="1" applyProtection="1">
      <alignment vertical="center"/>
    </xf>
    <xf numFmtId="0" fontId="26" fillId="0" borderId="51" xfId="0" applyFont="1" applyBorder="1" applyAlignment="1" applyProtection="1">
      <alignment horizontal="center" vertical="center" wrapText="1"/>
    </xf>
    <xf numFmtId="0" fontId="26" fillId="0" borderId="47" xfId="0" applyFont="1" applyBorder="1" applyAlignment="1" applyProtection="1">
      <alignment horizontal="center" vertical="center"/>
    </xf>
    <xf numFmtId="0" fontId="26" fillId="0" borderId="28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52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26" fillId="0" borderId="15" xfId="0" applyFont="1" applyBorder="1" applyAlignment="1" applyProtection="1">
      <alignment vertical="center"/>
    </xf>
    <xf numFmtId="0" fontId="26" fillId="0" borderId="17" xfId="0" applyFont="1" applyBorder="1" applyAlignment="1" applyProtection="1">
      <alignment vertical="center"/>
    </xf>
    <xf numFmtId="0" fontId="26" fillId="0" borderId="16" xfId="0" applyFont="1" applyBorder="1" applyAlignment="1" applyProtection="1">
      <alignment vertical="center"/>
    </xf>
    <xf numFmtId="0" fontId="26" fillId="0" borderId="13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26" fillId="0" borderId="22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3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17" fillId="0" borderId="24" xfId="0" applyNumberFormat="1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4" fillId="0" borderId="22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4" fillId="7" borderId="22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31" fillId="0" borderId="27" xfId="0" applyFont="1" applyBorder="1" applyAlignment="1">
      <alignment horizontal="center" vertical="center" textRotation="90"/>
    </xf>
    <xf numFmtId="0" fontId="31" fillId="0" borderId="30" xfId="0" applyFont="1" applyBorder="1" applyAlignment="1">
      <alignment horizontal="center" vertical="center" textRotation="90"/>
    </xf>
    <xf numFmtId="0" fontId="31" fillId="0" borderId="60" xfId="0" applyFont="1" applyBorder="1" applyAlignment="1">
      <alignment horizontal="center" vertical="center" textRotation="90"/>
    </xf>
    <xf numFmtId="1" fontId="16" fillId="2" borderId="9" xfId="0" applyNumberFormat="1" applyFont="1" applyFill="1" applyBorder="1" applyAlignment="1">
      <alignment horizontal="center"/>
    </xf>
    <xf numFmtId="1" fontId="16" fillId="2" borderId="2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0" fontId="16" fillId="2" borderId="56" xfId="0" applyFont="1" applyFill="1" applyBorder="1" applyAlignment="1">
      <alignment horizontal="center"/>
    </xf>
    <xf numFmtId="0" fontId="16" fillId="2" borderId="57" xfId="0" applyFont="1" applyFill="1" applyBorder="1" applyAlignment="1">
      <alignment horizontal="center"/>
    </xf>
    <xf numFmtId="1" fontId="1" fillId="7" borderId="38" xfId="0" applyNumberFormat="1" applyFont="1" applyFill="1" applyBorder="1" applyAlignment="1">
      <alignment horizontal="center"/>
    </xf>
    <xf numFmtId="1" fontId="1" fillId="7" borderId="59" xfId="0" applyNumberFormat="1" applyFont="1" applyFill="1" applyBorder="1" applyAlignment="1">
      <alignment horizontal="center"/>
    </xf>
    <xf numFmtId="1" fontId="1" fillId="7" borderId="55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11" borderId="59" xfId="0" applyFont="1" applyFill="1" applyBorder="1" applyAlignment="1">
      <alignment horizontal="center"/>
    </xf>
    <xf numFmtId="0" fontId="1" fillId="11" borderId="55" xfId="0" applyFont="1" applyFill="1" applyBorder="1" applyAlignment="1">
      <alignment horizontal="center"/>
    </xf>
    <xf numFmtId="1" fontId="16" fillId="9" borderId="56" xfId="0" applyNumberFormat="1" applyFont="1" applyFill="1" applyBorder="1" applyAlignment="1">
      <alignment horizontal="center"/>
    </xf>
    <xf numFmtId="1" fontId="16" fillId="9" borderId="57" xfId="0" applyNumberFormat="1" applyFont="1" applyFill="1" applyBorder="1" applyAlignment="1">
      <alignment horizontal="center"/>
    </xf>
    <xf numFmtId="1" fontId="16" fillId="2" borderId="56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24" xfId="0" applyNumberFormat="1" applyFont="1" applyFill="1" applyBorder="1" applyAlignment="1">
      <alignment horizontal="center" wrapText="1"/>
    </xf>
    <xf numFmtId="1" fontId="1" fillId="0" borderId="35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/>
    </xf>
    <xf numFmtId="1" fontId="1" fillId="0" borderId="54" xfId="0" applyNumberFormat="1" applyFont="1" applyFill="1" applyBorder="1" applyAlignment="1">
      <alignment horizontal="center"/>
    </xf>
    <xf numFmtId="1" fontId="16" fillId="9" borderId="35" xfId="0" applyNumberFormat="1" applyFont="1" applyFill="1" applyBorder="1" applyAlignment="1">
      <alignment horizontal="center"/>
    </xf>
    <xf numFmtId="1" fontId="16" fillId="9" borderId="54" xfId="0" applyNumberFormat="1" applyFont="1" applyFill="1" applyBorder="1" applyAlignment="1">
      <alignment horizontal="center"/>
    </xf>
    <xf numFmtId="1" fontId="16" fillId="2" borderId="28" xfId="0" applyNumberFormat="1" applyFont="1" applyFill="1" applyBorder="1" applyAlignment="1">
      <alignment horizontal="center"/>
    </xf>
    <xf numFmtId="1" fontId="16" fillId="2" borderId="4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1" fontId="16" fillId="2" borderId="35" xfId="0" applyNumberFormat="1" applyFont="1" applyFill="1" applyBorder="1" applyAlignment="1">
      <alignment horizontal="center"/>
    </xf>
    <xf numFmtId="1" fontId="16" fillId="2" borderId="54" xfId="0" applyNumberFormat="1" applyFont="1" applyFill="1" applyBorder="1" applyAlignment="1">
      <alignment horizontal="center"/>
    </xf>
    <xf numFmtId="1" fontId="16" fillId="9" borderId="9" xfId="0" applyNumberFormat="1" applyFont="1" applyFill="1" applyBorder="1" applyAlignment="1">
      <alignment horizontal="center"/>
    </xf>
    <xf numFmtId="1" fontId="16" fillId="9" borderId="4" xfId="0" applyNumberFormat="1" applyFont="1" applyFill="1" applyBorder="1" applyAlignment="1">
      <alignment horizontal="center"/>
    </xf>
    <xf numFmtId="1" fontId="16" fillId="9" borderId="24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31" fillId="0" borderId="44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center" vertical="center" textRotation="90"/>
    </xf>
    <xf numFmtId="1" fontId="16" fillId="2" borderId="4" xfId="0" applyNumberFormat="1" applyFont="1" applyFill="1" applyBorder="1" applyAlignment="1">
      <alignment horizontal="center"/>
    </xf>
    <xf numFmtId="1" fontId="16" fillId="9" borderId="10" xfId="0" applyNumberFormat="1" applyFont="1" applyFill="1" applyBorder="1" applyAlignment="1">
      <alignment horizontal="center"/>
    </xf>
    <xf numFmtId="0" fontId="31" fillId="0" borderId="58" xfId="0" applyFont="1" applyBorder="1" applyAlignment="1">
      <alignment horizontal="center" vertical="center" textRotation="90"/>
    </xf>
    <xf numFmtId="0" fontId="31" fillId="0" borderId="31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1" fontId="16" fillId="9" borderId="28" xfId="0" applyNumberFormat="1" applyFont="1" applyFill="1" applyBorder="1" applyAlignment="1">
      <alignment horizontal="center"/>
    </xf>
    <xf numFmtId="1" fontId="16" fillId="9" borderId="48" xfId="0" applyNumberFormat="1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/>
    </xf>
    <xf numFmtId="0" fontId="32" fillId="11" borderId="9" xfId="0" applyFont="1" applyFill="1" applyBorder="1" applyAlignment="1">
      <alignment horizontal="center" wrapText="1"/>
    </xf>
    <xf numFmtId="0" fontId="32" fillId="11" borderId="4" xfId="0" applyFont="1" applyFill="1" applyBorder="1" applyAlignment="1">
      <alignment horizontal="center"/>
    </xf>
    <xf numFmtId="0" fontId="32" fillId="11" borderId="2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54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3" fillId="8" borderId="38" xfId="0" applyFont="1" applyFill="1" applyBorder="1" applyAlignment="1" applyProtection="1">
      <alignment horizontal="center"/>
    </xf>
    <xf numFmtId="0" fontId="0" fillId="8" borderId="59" xfId="0" applyFill="1" applyBorder="1" applyAlignment="1" applyProtection="1">
      <alignment horizontal="center"/>
    </xf>
    <xf numFmtId="0" fontId="0" fillId="8" borderId="55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14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420694</xdr:colOff>
      <xdr:row>0</xdr:row>
      <xdr:rowOff>111126</xdr:rowOff>
    </xdr:from>
    <xdr:ext cx="8508999" cy="463550"/>
    <xdr:sp macro="" textlink="">
      <xdr:nvSpPr>
        <xdr:cNvPr id="2" name="ZoneTexte 1"/>
        <xdr:cNvSpPr txBox="1"/>
      </xdr:nvSpPr>
      <xdr:spPr>
        <a:xfrm>
          <a:off x="1068394" y="111126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</a:t>
          </a:r>
          <a:endParaRPr lang="fr-FR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120879</xdr:colOff>
      <xdr:row>4</xdr:row>
      <xdr:rowOff>145362</xdr:rowOff>
    </xdr:from>
    <xdr:ext cx="4338595" cy="322001"/>
    <xdr:sp macro="" textlink="">
      <xdr:nvSpPr>
        <xdr:cNvPr id="4" name="ZoneTexte 3"/>
        <xdr:cNvSpPr txBox="1"/>
      </xdr:nvSpPr>
      <xdr:spPr>
        <a:xfrm>
          <a:off x="7756180" y="1124639"/>
          <a:ext cx="4338595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2 %  for span and 1% for trailing edge</a:t>
          </a:r>
          <a:endParaRPr lang="fr-FR" sz="1100"/>
        </a:p>
      </xdr:txBody>
    </xdr:sp>
    <xdr:clientData/>
  </xdr:oneCellAnchor>
  <xdr:oneCellAnchor>
    <xdr:from>
      <xdr:col>7</xdr:col>
      <xdr:colOff>44449</xdr:colOff>
      <xdr:row>15</xdr:row>
      <xdr:rowOff>171450</xdr:rowOff>
    </xdr:from>
    <xdr:ext cx="2555617" cy="322001"/>
    <xdr:sp macro="" textlink="">
      <xdr:nvSpPr>
        <xdr:cNvPr id="5" name="ZoneTexte 4"/>
        <xdr:cNvSpPr txBox="1"/>
      </xdr:nvSpPr>
      <xdr:spPr>
        <a:xfrm>
          <a:off x="5836679" y="3638207"/>
          <a:ext cx="2555617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+/-10 mm</a:t>
          </a:r>
          <a:endParaRPr lang="fr-FR" sz="1100"/>
        </a:p>
      </xdr:txBody>
    </xdr:sp>
    <xdr:clientData/>
  </xdr:oneCellAnchor>
  <xdr:twoCellAnchor>
    <xdr:from>
      <xdr:col>0</xdr:col>
      <xdr:colOff>25400</xdr:colOff>
      <xdr:row>3</xdr:row>
      <xdr:rowOff>50800</xdr:rowOff>
    </xdr:from>
    <xdr:to>
      <xdr:col>15</xdr:col>
      <xdr:colOff>590550</xdr:colOff>
      <xdr:row>4</xdr:row>
      <xdr:rowOff>98425</xdr:rowOff>
    </xdr:to>
    <xdr:sp macro="" textlink="">
      <xdr:nvSpPr>
        <xdr:cNvPr id="6" name="ZoneTexte 5"/>
        <xdr:cNvSpPr txBox="1"/>
      </xdr:nvSpPr>
      <xdr:spPr>
        <a:xfrm>
          <a:off x="25400" y="8318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0</xdr:colOff>
      <xdr:row>13</xdr:row>
      <xdr:rowOff>34839</xdr:rowOff>
    </xdr:from>
    <xdr:to>
      <xdr:col>15</xdr:col>
      <xdr:colOff>558800</xdr:colOff>
      <xdr:row>14</xdr:row>
      <xdr:rowOff>91045</xdr:rowOff>
    </xdr:to>
    <xdr:sp macro="" textlink="">
      <xdr:nvSpPr>
        <xdr:cNvPr id="7" name="ZoneTexte 6"/>
        <xdr:cNvSpPr txBox="1"/>
      </xdr:nvSpPr>
      <xdr:spPr>
        <a:xfrm>
          <a:off x="0" y="3115447"/>
          <a:ext cx="12066030" cy="25357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736429</xdr:colOff>
      <xdr:row>40</xdr:row>
      <xdr:rowOff>111133</xdr:rowOff>
    </xdr:from>
    <xdr:to>
      <xdr:col>13</xdr:col>
      <xdr:colOff>526513</xdr:colOff>
      <xdr:row>45</xdr:row>
      <xdr:rowOff>187621</xdr:rowOff>
    </xdr:to>
    <xdr:sp macro="" textlink="">
      <xdr:nvSpPr>
        <xdr:cNvPr id="10" name="ZoneTexte 9"/>
        <xdr:cNvSpPr txBox="1"/>
      </xdr:nvSpPr>
      <xdr:spPr>
        <a:xfrm>
          <a:off x="5430280" y="8589241"/>
          <a:ext cx="4741368" cy="1063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6</xdr:col>
      <xdr:colOff>730079</xdr:colOff>
      <xdr:row>39</xdr:row>
      <xdr:rowOff>94392</xdr:rowOff>
    </xdr:from>
    <xdr:to>
      <xdr:col>13</xdr:col>
      <xdr:colOff>520163</xdr:colOff>
      <xdr:row>40</xdr:row>
      <xdr:rowOff>103917</xdr:rowOff>
    </xdr:to>
    <xdr:sp macro="" textlink="">
      <xdr:nvSpPr>
        <xdr:cNvPr id="11" name="ZoneTexte 10"/>
        <xdr:cNvSpPr txBox="1"/>
      </xdr:nvSpPr>
      <xdr:spPr>
        <a:xfrm>
          <a:off x="5423930" y="8340811"/>
          <a:ext cx="4741368" cy="24121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twoCellAnchor>
    <xdr:from>
      <xdr:col>8</xdr:col>
      <xdr:colOff>269394</xdr:colOff>
      <xdr:row>6</xdr:row>
      <xdr:rowOff>83386</xdr:rowOff>
    </xdr:from>
    <xdr:to>
      <xdr:col>9</xdr:col>
      <xdr:colOff>822335</xdr:colOff>
      <xdr:row>8</xdr:row>
      <xdr:rowOff>108859</xdr:rowOff>
    </xdr:to>
    <xdr:sp macro="" textlink="">
      <xdr:nvSpPr>
        <xdr:cNvPr id="12" name="Forme libre 11"/>
        <xdr:cNvSpPr/>
      </xdr:nvSpPr>
      <xdr:spPr>
        <a:xfrm>
          <a:off x="7106869" y="1468841"/>
          <a:ext cx="1348294" cy="46804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307878</xdr:colOff>
      <xdr:row>6</xdr:row>
      <xdr:rowOff>44900</xdr:rowOff>
    </xdr:from>
    <xdr:to>
      <xdr:col>12</xdr:col>
      <xdr:colOff>286490</xdr:colOff>
      <xdr:row>8</xdr:row>
      <xdr:rowOff>153941</xdr:rowOff>
    </xdr:to>
    <xdr:sp macro="" textlink="">
      <xdr:nvSpPr>
        <xdr:cNvPr id="14" name="Forme libre 13"/>
        <xdr:cNvSpPr/>
      </xdr:nvSpPr>
      <xdr:spPr>
        <a:xfrm>
          <a:off x="7145353" y="1430355"/>
          <a:ext cx="2646895" cy="55161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  <a:gd name="connsiteX0" fmla="*/ 0 w 1312267"/>
            <a:gd name="connsiteY0" fmla="*/ 0 h 154051"/>
            <a:gd name="connsiteX1" fmla="*/ 1300921 w 1312267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12267" h="154051">
              <a:moveTo>
                <a:pt x="0" y="0"/>
              </a:moveTo>
              <a:cubicBezTo>
                <a:pt x="435864" y="67536"/>
                <a:pt x="1429241" y="26189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64141</xdr:colOff>
      <xdr:row>17</xdr:row>
      <xdr:rowOff>32071</xdr:rowOff>
    </xdr:from>
    <xdr:to>
      <xdr:col>4</xdr:col>
      <xdr:colOff>416919</xdr:colOff>
      <xdr:row>19</xdr:row>
      <xdr:rowOff>25656</xdr:rowOff>
    </xdr:to>
    <xdr:sp macro="" textlink="">
      <xdr:nvSpPr>
        <xdr:cNvPr id="15" name="Forme libre 14"/>
        <xdr:cNvSpPr/>
      </xdr:nvSpPr>
      <xdr:spPr>
        <a:xfrm flipH="1">
          <a:off x="3611161" y="3726616"/>
          <a:ext cx="352778" cy="40409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38485</xdr:colOff>
      <xdr:row>16</xdr:row>
      <xdr:rowOff>76970</xdr:rowOff>
    </xdr:from>
    <xdr:to>
      <xdr:col>5</xdr:col>
      <xdr:colOff>711969</xdr:colOff>
      <xdr:row>20</xdr:row>
      <xdr:rowOff>173182</xdr:rowOff>
    </xdr:to>
    <xdr:sp macro="" textlink="">
      <xdr:nvSpPr>
        <xdr:cNvPr id="16" name="Forme libre 15"/>
        <xdr:cNvSpPr/>
      </xdr:nvSpPr>
      <xdr:spPr>
        <a:xfrm>
          <a:off x="4335960" y="3572677"/>
          <a:ext cx="673484" cy="91080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628586</xdr:colOff>
      <xdr:row>16</xdr:row>
      <xdr:rowOff>89798</xdr:rowOff>
    </xdr:from>
    <xdr:to>
      <xdr:col>4</xdr:col>
      <xdr:colOff>674305</xdr:colOff>
      <xdr:row>21</xdr:row>
      <xdr:rowOff>70555</xdr:rowOff>
    </xdr:to>
    <xdr:sp macro="" textlink="">
      <xdr:nvSpPr>
        <xdr:cNvPr id="17" name="Forme libre 16"/>
        <xdr:cNvSpPr/>
      </xdr:nvSpPr>
      <xdr:spPr>
        <a:xfrm>
          <a:off x="4175606" y="3585505"/>
          <a:ext cx="45719" cy="100060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44899</xdr:colOff>
      <xdr:row>16</xdr:row>
      <xdr:rowOff>192424</xdr:rowOff>
    </xdr:from>
    <xdr:to>
      <xdr:col>12</xdr:col>
      <xdr:colOff>410506</xdr:colOff>
      <xdr:row>20</xdr:row>
      <xdr:rowOff>121869</xdr:rowOff>
    </xdr:to>
    <xdr:sp macro="" textlink="">
      <xdr:nvSpPr>
        <xdr:cNvPr id="18" name="Forme libre 17"/>
        <xdr:cNvSpPr/>
      </xdr:nvSpPr>
      <xdr:spPr>
        <a:xfrm>
          <a:off x="9550657" y="3688131"/>
          <a:ext cx="365607" cy="74404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128283</xdr:colOff>
      <xdr:row>16</xdr:row>
      <xdr:rowOff>160354</xdr:rowOff>
    </xdr:from>
    <xdr:to>
      <xdr:col>11</xdr:col>
      <xdr:colOff>204534</xdr:colOff>
      <xdr:row>20</xdr:row>
      <xdr:rowOff>65556</xdr:rowOff>
    </xdr:to>
    <xdr:sp macro="" textlink="">
      <xdr:nvSpPr>
        <xdr:cNvPr id="19" name="Forme libre 18"/>
        <xdr:cNvSpPr/>
      </xdr:nvSpPr>
      <xdr:spPr>
        <a:xfrm>
          <a:off x="9152980" y="3656061"/>
          <a:ext cx="76251" cy="7197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428207</xdr:colOff>
      <xdr:row>28</xdr:row>
      <xdr:rowOff>109040</xdr:rowOff>
    </xdr:from>
    <xdr:to>
      <xdr:col>13</xdr:col>
      <xdr:colOff>262980</xdr:colOff>
      <xdr:row>31</xdr:row>
      <xdr:rowOff>113915</xdr:rowOff>
    </xdr:to>
    <xdr:sp macro="" textlink="">
      <xdr:nvSpPr>
        <xdr:cNvPr id="20" name="Forme libre 19"/>
        <xdr:cNvSpPr/>
      </xdr:nvSpPr>
      <xdr:spPr>
        <a:xfrm flipH="1">
          <a:off x="9933965" y="6029293"/>
          <a:ext cx="315833" cy="62063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288635</xdr:colOff>
      <xdr:row>28</xdr:row>
      <xdr:rowOff>115453</xdr:rowOff>
    </xdr:from>
    <xdr:to>
      <xdr:col>13</xdr:col>
      <xdr:colOff>211665</xdr:colOff>
      <xdr:row>30</xdr:row>
      <xdr:rowOff>205251</xdr:rowOff>
    </xdr:to>
    <xdr:sp macro="" textlink="">
      <xdr:nvSpPr>
        <xdr:cNvPr id="21" name="Forme libre 20"/>
        <xdr:cNvSpPr/>
      </xdr:nvSpPr>
      <xdr:spPr>
        <a:xfrm flipH="1">
          <a:off x="9313332" y="6035706"/>
          <a:ext cx="885151" cy="50030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0</xdr:colOff>
      <xdr:row>15</xdr:row>
      <xdr:rowOff>30602</xdr:rowOff>
    </xdr:from>
    <xdr:ext cx="2145323" cy="376948"/>
    <xdr:sp macro="" textlink="">
      <xdr:nvSpPr>
        <xdr:cNvPr id="24" name="ZoneTexte 23"/>
        <xdr:cNvSpPr txBox="1"/>
      </xdr:nvSpPr>
      <xdr:spPr>
        <a:xfrm>
          <a:off x="2876627" y="3320361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10</xdr:col>
      <xdr:colOff>236557</xdr:colOff>
      <xdr:row>14</xdr:row>
      <xdr:rowOff>175351</xdr:rowOff>
    </xdr:from>
    <xdr:ext cx="2145323" cy="376948"/>
    <xdr:sp macro="" textlink="">
      <xdr:nvSpPr>
        <xdr:cNvPr id="25" name="ZoneTexte 24"/>
        <xdr:cNvSpPr txBox="1"/>
      </xdr:nvSpPr>
      <xdr:spPr>
        <a:xfrm>
          <a:off x="8698123" y="3266194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5</xdr:col>
      <xdr:colOff>725582</xdr:colOff>
      <xdr:row>4</xdr:row>
      <xdr:rowOff>136486</xdr:rowOff>
    </xdr:from>
    <xdr:ext cx="2145323" cy="376948"/>
    <xdr:sp macro="" textlink="">
      <xdr:nvSpPr>
        <xdr:cNvPr id="26" name="ZoneTexte 25"/>
        <xdr:cNvSpPr txBox="1"/>
      </xdr:nvSpPr>
      <xdr:spPr>
        <a:xfrm>
          <a:off x="5025221" y="1115763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13</xdr:col>
      <xdr:colOff>121186</xdr:colOff>
      <xdr:row>26</xdr:row>
      <xdr:rowOff>144136</xdr:rowOff>
    </xdr:from>
    <xdr:ext cx="2145323" cy="376948"/>
    <xdr:sp macro="" textlink="">
      <xdr:nvSpPr>
        <xdr:cNvPr id="27" name="ZoneTexte 26"/>
        <xdr:cNvSpPr txBox="1"/>
      </xdr:nvSpPr>
      <xdr:spPr>
        <a:xfrm>
          <a:off x="10112873" y="566022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12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0</xdr:col>
      <xdr:colOff>170703</xdr:colOff>
      <xdr:row>5</xdr:row>
      <xdr:rowOff>129616</xdr:rowOff>
    </xdr:from>
    <xdr:ext cx="2362200" cy="322001"/>
    <xdr:sp macro="" textlink="">
      <xdr:nvSpPr>
        <xdr:cNvPr id="6" name="ZoneTexte 5"/>
        <xdr:cNvSpPr txBox="1"/>
      </xdr:nvSpPr>
      <xdr:spPr>
        <a:xfrm>
          <a:off x="170703" y="1302498"/>
          <a:ext cx="2362200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5 mm</a:t>
          </a:r>
          <a:endParaRPr lang="fr-FR" sz="1100"/>
        </a:p>
      </xdr:txBody>
    </xdr:sp>
    <xdr:clientData/>
  </xdr:oneCellAnchor>
  <xdr:oneCellAnchor>
    <xdr:from>
      <xdr:col>4</xdr:col>
      <xdr:colOff>186764</xdr:colOff>
      <xdr:row>5</xdr:row>
      <xdr:rowOff>119530</xdr:rowOff>
    </xdr:from>
    <xdr:ext cx="2145323" cy="376948"/>
    <xdr:sp macro="" textlink="">
      <xdr:nvSpPr>
        <xdr:cNvPr id="9" name="ZoneTexte 8"/>
        <xdr:cNvSpPr txBox="1"/>
      </xdr:nvSpPr>
      <xdr:spPr>
        <a:xfrm>
          <a:off x="2644588" y="1292412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twoCellAnchor>
    <xdr:from>
      <xdr:col>4</xdr:col>
      <xdr:colOff>119529</xdr:colOff>
      <xdr:row>7</xdr:row>
      <xdr:rowOff>37353</xdr:rowOff>
    </xdr:from>
    <xdr:to>
      <xdr:col>5</xdr:col>
      <xdr:colOff>784412</xdr:colOff>
      <xdr:row>14</xdr:row>
      <xdr:rowOff>67641</xdr:rowOff>
    </xdr:to>
    <xdr:sp macro="" textlink="">
      <xdr:nvSpPr>
        <xdr:cNvPr id="5" name="Forme libre 4"/>
        <xdr:cNvSpPr/>
      </xdr:nvSpPr>
      <xdr:spPr>
        <a:xfrm flipH="1">
          <a:off x="2577353" y="1598706"/>
          <a:ext cx="1150471" cy="165887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74305" h="228001">
              <a:moveTo>
                <a:pt x="0" y="0"/>
              </a:moveTo>
              <a:cubicBezTo>
                <a:pt x="96906" y="19917"/>
                <a:pt x="504352" y="30429"/>
                <a:pt x="625485" y="55325"/>
              </a:cubicBezTo>
              <a:cubicBezTo>
                <a:pt x="660988" y="55834"/>
                <a:pt x="942451" y="231747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67234</xdr:colOff>
      <xdr:row>7</xdr:row>
      <xdr:rowOff>7472</xdr:rowOff>
    </xdr:from>
    <xdr:to>
      <xdr:col>5</xdr:col>
      <xdr:colOff>844175</xdr:colOff>
      <xdr:row>18</xdr:row>
      <xdr:rowOff>112059</xdr:rowOff>
    </xdr:to>
    <xdr:sp macro="" textlink="">
      <xdr:nvSpPr>
        <xdr:cNvPr id="7" name="Forme libre 6"/>
        <xdr:cNvSpPr/>
      </xdr:nvSpPr>
      <xdr:spPr>
        <a:xfrm flipH="1">
          <a:off x="2525058" y="1568825"/>
          <a:ext cx="1262529" cy="251011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74586 w 1448891"/>
            <a:gd name="connsiteY0" fmla="*/ 132068 h 360009"/>
            <a:gd name="connsiteX1" fmla="*/ 419 w 1448891"/>
            <a:gd name="connsiteY1" fmla="*/ 21 h 360009"/>
            <a:gd name="connsiteX2" fmla="*/ 1448891 w 1448891"/>
            <a:gd name="connsiteY2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032564 w 4255884"/>
            <a:gd name="connsiteY2" fmla="*/ 165082 h 226389"/>
            <a:gd name="connsiteX3" fmla="*/ 4255884 w 4255884"/>
            <a:gd name="connsiteY3" fmla="*/ 226389 h 22638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255884 w 4255884"/>
            <a:gd name="connsiteY2" fmla="*/ 226389 h 226389"/>
            <a:gd name="connsiteX0" fmla="*/ 74586 w 4255884"/>
            <a:gd name="connsiteY0" fmla="*/ 163619 h 257940"/>
            <a:gd name="connsiteX1" fmla="*/ 419 w 4255884"/>
            <a:gd name="connsiteY1" fmla="*/ 31572 h 257940"/>
            <a:gd name="connsiteX2" fmla="*/ 4255884 w 4255884"/>
            <a:gd name="connsiteY2" fmla="*/ 257940 h 257940"/>
            <a:gd name="connsiteX0" fmla="*/ 0 w 4255465"/>
            <a:gd name="connsiteY0" fmla="*/ 31572 h 257940"/>
            <a:gd name="connsiteX1" fmla="*/ 4255465 w 4255465"/>
            <a:gd name="connsiteY1" fmla="*/ 257940 h 257940"/>
            <a:gd name="connsiteX0" fmla="*/ 0 w 4255465"/>
            <a:gd name="connsiteY0" fmla="*/ 0 h 226368"/>
            <a:gd name="connsiteX1" fmla="*/ 4255465 w 4255465"/>
            <a:gd name="connsiteY1" fmla="*/ 226368 h 226368"/>
            <a:gd name="connsiteX0" fmla="*/ 0 w 4255465"/>
            <a:gd name="connsiteY0" fmla="*/ 0 h 226368"/>
            <a:gd name="connsiteX1" fmla="*/ 4255465 w 4255465"/>
            <a:gd name="connsiteY1" fmla="*/ 226368 h 226368"/>
            <a:gd name="connsiteX0" fmla="*/ 0 w 4448895"/>
            <a:gd name="connsiteY0" fmla="*/ 0 h 236896"/>
            <a:gd name="connsiteX1" fmla="*/ 4448895 w 4448895"/>
            <a:gd name="connsiteY1" fmla="*/ 236896 h 2368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448895" h="236896">
              <a:moveTo>
                <a:pt x="0" y="0"/>
              </a:moveTo>
              <a:cubicBezTo>
                <a:pt x="1415337" y="178155"/>
                <a:pt x="2074250" y="225578"/>
                <a:pt x="4448895" y="236896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72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83</xdr:row>
      <xdr:rowOff>41233</xdr:rowOff>
    </xdr:from>
    <xdr:to>
      <xdr:col>0</xdr:col>
      <xdr:colOff>478312</xdr:colOff>
      <xdr:row>110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111</xdr:row>
      <xdr:rowOff>24740</xdr:rowOff>
    </xdr:from>
    <xdr:to>
      <xdr:col>0</xdr:col>
      <xdr:colOff>865913</xdr:colOff>
      <xdr:row>113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79</xdr:row>
      <xdr:rowOff>32988</xdr:rowOff>
    </xdr:from>
    <xdr:to>
      <xdr:col>0</xdr:col>
      <xdr:colOff>890648</xdr:colOff>
      <xdr:row>81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122</xdr:row>
      <xdr:rowOff>145143</xdr:rowOff>
    </xdr:from>
    <xdr:to>
      <xdr:col>0</xdr:col>
      <xdr:colOff>489857</xdr:colOff>
      <xdr:row>150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833220</xdr:colOff>
      <xdr:row>69</xdr:row>
      <xdr:rowOff>16759</xdr:rowOff>
    </xdr:from>
    <xdr:to>
      <xdr:col>28</xdr:col>
      <xdr:colOff>480786</xdr:colOff>
      <xdr:row>71</xdr:row>
      <xdr:rowOff>30101</xdr:rowOff>
    </xdr:to>
    <xdr:sp macro="" textlink="">
      <xdr:nvSpPr>
        <xdr:cNvPr id="15" name="ZoneTexte 14"/>
        <xdr:cNvSpPr txBox="1"/>
      </xdr:nvSpPr>
      <xdr:spPr>
        <a:xfrm>
          <a:off x="833220" y="15610545"/>
          <a:ext cx="15522566" cy="41248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267672</xdr:colOff>
      <xdr:row>42</xdr:row>
      <xdr:rowOff>265044</xdr:rowOff>
    </xdr:from>
    <xdr:to>
      <xdr:col>29</xdr:col>
      <xdr:colOff>145143</xdr:colOff>
      <xdr:row>43</xdr:row>
      <xdr:rowOff>99917</xdr:rowOff>
    </xdr:to>
    <xdr:sp macro="" textlink="">
      <xdr:nvSpPr>
        <xdr:cNvPr id="22" name="ZoneTexte 21"/>
        <xdr:cNvSpPr txBox="1"/>
      </xdr:nvSpPr>
      <xdr:spPr>
        <a:xfrm>
          <a:off x="267672" y="8438401"/>
          <a:ext cx="16269542" cy="50615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268942</xdr:colOff>
      <xdr:row>44</xdr:row>
      <xdr:rowOff>175072</xdr:rowOff>
    </xdr:from>
    <xdr:ext cx="2748643" cy="505943"/>
    <xdr:sp macro="" textlink="">
      <xdr:nvSpPr>
        <xdr:cNvPr id="23" name="ZoneTexte 22"/>
        <xdr:cNvSpPr txBox="1"/>
      </xdr:nvSpPr>
      <xdr:spPr>
        <a:xfrm>
          <a:off x="5847871" y="9219286"/>
          <a:ext cx="2748643" cy="505943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3 or more pair  are  superior at 50 </a:t>
          </a:r>
          <a:endParaRPr lang="fr-FR" sz="1100"/>
        </a:p>
      </xdr:txBody>
    </xdr:sp>
    <xdr:clientData/>
  </xdr:oneCellAnchor>
  <xdr:oneCellAnchor>
    <xdr:from>
      <xdr:col>2</xdr:col>
      <xdr:colOff>144176</xdr:colOff>
      <xdr:row>45</xdr:row>
      <xdr:rowOff>198079</xdr:rowOff>
    </xdr:from>
    <xdr:ext cx="2748643" cy="505943"/>
    <xdr:sp macro="" textlink="">
      <xdr:nvSpPr>
        <xdr:cNvPr id="25" name="ZoneTexte 24"/>
        <xdr:cNvSpPr txBox="1"/>
      </xdr:nvSpPr>
      <xdr:spPr>
        <a:xfrm>
          <a:off x="1849605" y="9469079"/>
          <a:ext cx="2748643" cy="505943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RISER LENGTH IF CONSTRUCTEUR DATA ARE WITH OUT</a:t>
          </a:r>
          <a:endParaRPr lang="fr-FR" sz="1100"/>
        </a:p>
      </xdr:txBody>
    </xdr:sp>
    <xdr:clientData/>
  </xdr:oneCellAnchor>
  <xdr:twoCellAnchor>
    <xdr:from>
      <xdr:col>0</xdr:col>
      <xdr:colOff>115459</xdr:colOff>
      <xdr:row>151</xdr:row>
      <xdr:rowOff>24740</xdr:rowOff>
    </xdr:from>
    <xdr:to>
      <xdr:col>0</xdr:col>
      <xdr:colOff>865913</xdr:colOff>
      <xdr:row>153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119</xdr:row>
      <xdr:rowOff>32988</xdr:rowOff>
    </xdr:from>
    <xdr:to>
      <xdr:col>0</xdr:col>
      <xdr:colOff>890648</xdr:colOff>
      <xdr:row>121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oneCellAnchor>
    <xdr:from>
      <xdr:col>3</xdr:col>
      <xdr:colOff>371929</xdr:colOff>
      <xdr:row>71</xdr:row>
      <xdr:rowOff>163284</xdr:rowOff>
    </xdr:from>
    <xdr:ext cx="3165928" cy="607787"/>
    <xdr:sp macro="" textlink="">
      <xdr:nvSpPr>
        <xdr:cNvPr id="32" name="ZoneTexte 31"/>
        <xdr:cNvSpPr txBox="1"/>
      </xdr:nvSpPr>
      <xdr:spPr>
        <a:xfrm>
          <a:off x="2630715" y="15965713"/>
          <a:ext cx="3165928" cy="607787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PROPERLY THE ORIGINAL AND MEASURED WING ACCORDING TO THE GROUP SYSTEM</a:t>
          </a:r>
          <a:endParaRPr lang="fr-FR" sz="1100"/>
        </a:p>
      </xdr:txBody>
    </xdr:sp>
    <xdr:clientData/>
  </xdr:oneCellAnchor>
  <xdr:twoCellAnchor>
    <xdr:from>
      <xdr:col>1</xdr:col>
      <xdr:colOff>7470</xdr:colOff>
      <xdr:row>10</xdr:row>
      <xdr:rowOff>126997</xdr:rowOff>
    </xdr:from>
    <xdr:to>
      <xdr:col>17</xdr:col>
      <xdr:colOff>473076</xdr:colOff>
      <xdr:row>15</xdr:row>
      <xdr:rowOff>199569</xdr:rowOff>
    </xdr:to>
    <xdr:sp macro="" textlink="">
      <xdr:nvSpPr>
        <xdr:cNvPr id="21" name="ZoneTexte 20"/>
        <xdr:cNvSpPr txBox="1"/>
      </xdr:nvSpPr>
      <xdr:spPr>
        <a:xfrm>
          <a:off x="919561" y="2297542"/>
          <a:ext cx="9563424" cy="134257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TECHNIC MEASUREMENT AND DISTANCE FROM RODE TO TARGET)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IN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LIGHT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17</xdr:col>
      <xdr:colOff>224118</xdr:colOff>
      <xdr:row>12</xdr:row>
      <xdr:rowOff>112642</xdr:rowOff>
    </xdr:from>
    <xdr:to>
      <xdr:col>19</xdr:col>
      <xdr:colOff>500529</xdr:colOff>
      <xdr:row>13</xdr:row>
      <xdr:rowOff>153701</xdr:rowOff>
    </xdr:to>
    <xdr:sp macro="" textlink="">
      <xdr:nvSpPr>
        <xdr:cNvPr id="26" name="Forme libre 25"/>
        <xdr:cNvSpPr/>
      </xdr:nvSpPr>
      <xdr:spPr>
        <a:xfrm>
          <a:off x="10212294" y="2667583"/>
          <a:ext cx="1382059" cy="23529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235294">
              <a:moveTo>
                <a:pt x="0" y="235294"/>
              </a:moveTo>
              <a:cubicBezTo>
                <a:pt x="702236" y="-6255"/>
                <a:pt x="1135530" y="-143217"/>
                <a:pt x="1382059" y="23529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234577</xdr:colOff>
      <xdr:row>11</xdr:row>
      <xdr:rowOff>89648</xdr:rowOff>
    </xdr:from>
    <xdr:to>
      <xdr:col>25</xdr:col>
      <xdr:colOff>219363</xdr:colOff>
      <xdr:row>13</xdr:row>
      <xdr:rowOff>127000</xdr:rowOff>
    </xdr:to>
    <xdr:sp macro="" textlink="">
      <xdr:nvSpPr>
        <xdr:cNvPr id="33" name="Forme libre 32"/>
        <xdr:cNvSpPr/>
      </xdr:nvSpPr>
      <xdr:spPr>
        <a:xfrm>
          <a:off x="10244486" y="2456466"/>
          <a:ext cx="4441332" cy="4298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310627">
              <a:moveTo>
                <a:pt x="0" y="310627"/>
              </a:moveTo>
              <a:cubicBezTo>
                <a:pt x="329934" y="-137731"/>
                <a:pt x="1135530" y="-67884"/>
                <a:pt x="1382059" y="310627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263769</xdr:colOff>
      <xdr:row>0</xdr:row>
      <xdr:rowOff>0</xdr:rowOff>
    </xdr:from>
    <xdr:to>
      <xdr:col>25</xdr:col>
      <xdr:colOff>239623</xdr:colOff>
      <xdr:row>11</xdr:row>
      <xdr:rowOff>29307</xdr:rowOff>
    </xdr:to>
    <xdr:grpSp>
      <xdr:nvGrpSpPr>
        <xdr:cNvPr id="9" name="Groupe 8"/>
        <xdr:cNvGrpSpPr/>
      </xdr:nvGrpSpPr>
      <xdr:grpSpPr>
        <a:xfrm>
          <a:off x="9719496" y="0"/>
          <a:ext cx="4986582" cy="2396125"/>
          <a:chOff x="9034903" y="0"/>
          <a:chExt cx="5614336" cy="2676768"/>
        </a:xfrm>
      </xdr:grpSpPr>
      <xdr:grpSp>
        <xdr:nvGrpSpPr>
          <xdr:cNvPr id="7" name="Groupe 6"/>
          <xdr:cNvGrpSpPr/>
        </xdr:nvGrpSpPr>
        <xdr:grpSpPr>
          <a:xfrm>
            <a:off x="9539655" y="0"/>
            <a:ext cx="5109584" cy="2676768"/>
            <a:chOff x="8982494" y="0"/>
            <a:chExt cx="12810428" cy="7560094"/>
          </a:xfrm>
        </xdr:grpSpPr>
        <xdr:pic>
          <xdr:nvPicPr>
            <xdr:cNvPr id="31" name="1 Imagen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21792" y="0"/>
              <a:ext cx="12771130" cy="7560094"/>
            </a:xfrm>
            <a:prstGeom prst="rect">
              <a:avLst/>
            </a:prstGeom>
          </xdr:spPr>
        </xdr:pic>
        <xdr:sp macro="" textlink="">
          <xdr:nvSpPr>
            <xdr:cNvPr id="3" name="Ellipse 2"/>
            <xdr:cNvSpPr/>
          </xdr:nvSpPr>
          <xdr:spPr>
            <a:xfrm>
              <a:off x="9968302" y="1976887"/>
              <a:ext cx="2216508" cy="2312359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34" name="Ellipse 33"/>
            <xdr:cNvSpPr/>
          </xdr:nvSpPr>
          <xdr:spPr>
            <a:xfrm>
              <a:off x="8982494" y="3127075"/>
              <a:ext cx="1021751" cy="105098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35" name="Ellipse 34"/>
            <xdr:cNvSpPr/>
          </xdr:nvSpPr>
          <xdr:spPr>
            <a:xfrm>
              <a:off x="12496322" y="1254663"/>
              <a:ext cx="4265282" cy="3142411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36" name="Ellipse 35"/>
            <xdr:cNvSpPr/>
          </xdr:nvSpPr>
          <xdr:spPr>
            <a:xfrm>
              <a:off x="16941320" y="1126226"/>
              <a:ext cx="4480943" cy="3606321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8" name="ZoneTexte 7"/>
          <xdr:cNvSpPr txBox="1"/>
        </xdr:nvSpPr>
        <xdr:spPr>
          <a:xfrm>
            <a:off x="13403385" y="522654"/>
            <a:ext cx="592232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  <xdr:sp macro="" textlink="">
        <xdr:nvSpPr>
          <xdr:cNvPr id="30" name="ZoneTexte 29"/>
          <xdr:cNvSpPr txBox="1"/>
        </xdr:nvSpPr>
        <xdr:spPr>
          <a:xfrm>
            <a:off x="9034903" y="1154723"/>
            <a:ext cx="568251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STAB</a:t>
            </a:r>
          </a:p>
        </xdr:txBody>
      </xdr:sp>
      <xdr:sp macro="" textlink="">
        <xdr:nvSpPr>
          <xdr:cNvPr id="42" name="ZoneTexte 41"/>
          <xdr:cNvSpPr txBox="1"/>
        </xdr:nvSpPr>
        <xdr:spPr>
          <a:xfrm>
            <a:off x="11525739" y="603739"/>
            <a:ext cx="576391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44" name="ZoneTexte 43"/>
          <xdr:cNvSpPr txBox="1"/>
        </xdr:nvSpPr>
        <xdr:spPr>
          <a:xfrm>
            <a:off x="10109014" y="776654"/>
            <a:ext cx="690283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</xdr:grpSp>
    <xdr:clientData/>
  </xdr:twoCellAnchor>
  <xdr:twoCellAnchor>
    <xdr:from>
      <xdr:col>17</xdr:col>
      <xdr:colOff>92362</xdr:colOff>
      <xdr:row>15</xdr:row>
      <xdr:rowOff>94166</xdr:rowOff>
    </xdr:from>
    <xdr:to>
      <xdr:col>19</xdr:col>
      <xdr:colOff>496454</xdr:colOff>
      <xdr:row>16</xdr:row>
      <xdr:rowOff>184727</xdr:rowOff>
    </xdr:to>
    <xdr:sp macro="" textlink="">
      <xdr:nvSpPr>
        <xdr:cNvPr id="29" name="Forme libre 28"/>
        <xdr:cNvSpPr/>
      </xdr:nvSpPr>
      <xdr:spPr>
        <a:xfrm>
          <a:off x="10102271" y="3534711"/>
          <a:ext cx="1512456" cy="3791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157995</xdr:colOff>
      <xdr:row>15</xdr:row>
      <xdr:rowOff>57728</xdr:rowOff>
    </xdr:from>
    <xdr:to>
      <xdr:col>26</xdr:col>
      <xdr:colOff>115454</xdr:colOff>
      <xdr:row>16</xdr:row>
      <xdr:rowOff>161636</xdr:rowOff>
    </xdr:to>
    <xdr:sp macro="" textlink="">
      <xdr:nvSpPr>
        <xdr:cNvPr id="37" name="Forme libre 36"/>
        <xdr:cNvSpPr/>
      </xdr:nvSpPr>
      <xdr:spPr>
        <a:xfrm>
          <a:off x="10167904" y="3498273"/>
          <a:ext cx="4933550" cy="392545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74586 w 1448891"/>
            <a:gd name="connsiteY0" fmla="*/ 132068 h 360009"/>
            <a:gd name="connsiteX1" fmla="*/ 419 w 1448891"/>
            <a:gd name="connsiteY1" fmla="*/ 21 h 360009"/>
            <a:gd name="connsiteX2" fmla="*/ 1448891 w 1448891"/>
            <a:gd name="connsiteY2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032564 w 4255884"/>
            <a:gd name="connsiteY2" fmla="*/ 165082 h 226389"/>
            <a:gd name="connsiteX3" fmla="*/ 4255884 w 4255884"/>
            <a:gd name="connsiteY3" fmla="*/ 226389 h 22638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255884 w 4255884"/>
            <a:gd name="connsiteY2" fmla="*/ 226389 h 226389"/>
            <a:gd name="connsiteX0" fmla="*/ 74586 w 4255884"/>
            <a:gd name="connsiteY0" fmla="*/ 163619 h 257940"/>
            <a:gd name="connsiteX1" fmla="*/ 419 w 4255884"/>
            <a:gd name="connsiteY1" fmla="*/ 31572 h 257940"/>
            <a:gd name="connsiteX2" fmla="*/ 4255884 w 4255884"/>
            <a:gd name="connsiteY2" fmla="*/ 257940 h 257940"/>
            <a:gd name="connsiteX0" fmla="*/ 0 w 4255465"/>
            <a:gd name="connsiteY0" fmla="*/ 31572 h 257940"/>
            <a:gd name="connsiteX1" fmla="*/ 4255465 w 4255465"/>
            <a:gd name="connsiteY1" fmla="*/ 257940 h 25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255465" h="257940">
              <a:moveTo>
                <a:pt x="0" y="31572"/>
              </a:moveTo>
              <a:cubicBezTo>
                <a:pt x="696883" y="47292"/>
                <a:pt x="4229617" y="-142920"/>
                <a:pt x="4255465" y="25794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9"/>
  <sheetViews>
    <sheetView tabSelected="1" zoomScale="80" zoomScaleNormal="80" workbookViewId="0">
      <selection activeCell="E3" sqref="E3:H3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8.3046875" customWidth="1"/>
    <col min="12" max="12" width="24.07421875" customWidth="1"/>
  </cols>
  <sheetData>
    <row r="1" spans="1:148" ht="32.5" customHeight="1"/>
    <row r="2" spans="1:148" ht="20" customHeight="1" thickBot="1"/>
    <row r="3" spans="1:148" ht="33" customHeight="1" thickBot="1">
      <c r="C3" s="497" t="s">
        <v>135</v>
      </c>
      <c r="D3" s="498"/>
      <c r="E3" s="499"/>
      <c r="F3" s="500"/>
      <c r="G3" s="500"/>
      <c r="H3" s="501"/>
    </row>
    <row r="4" spans="1:148" ht="16" thickBot="1"/>
    <row r="5" spans="1:148" s="1" customFormat="1" ht="20.5" thickBot="1">
      <c r="A5" s="316" t="s">
        <v>47</v>
      </c>
      <c r="B5" s="369" t="s">
        <v>113</v>
      </c>
      <c r="C5" s="370"/>
      <c r="D5" s="352" t="s">
        <v>18</v>
      </c>
      <c r="E5" s="371"/>
      <c r="F5" s="372"/>
      <c r="G5" s="373"/>
      <c r="H5" s="373"/>
      <c r="I5" s="373"/>
      <c r="J5" s="374"/>
      <c r="K5" s="41" t="s">
        <v>0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</row>
    <row r="6" spans="1:148" s="1" customFormat="1" ht="20.5" thickBot="1">
      <c r="A6" s="55" t="s">
        <v>48</v>
      </c>
      <c r="B6" s="369" t="s">
        <v>133</v>
      </c>
      <c r="C6" s="370"/>
      <c r="D6" s="352" t="s">
        <v>17</v>
      </c>
      <c r="E6" s="371"/>
      <c r="F6" s="372"/>
      <c r="G6" s="373"/>
      <c r="H6" s="373"/>
      <c r="I6" s="373"/>
      <c r="J6" s="374"/>
      <c r="K6" s="42" t="s">
        <v>21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</row>
    <row r="7" spans="1:148" s="1" customFormat="1" ht="20.5" thickBot="1">
      <c r="A7" s="44" t="s">
        <v>49</v>
      </c>
      <c r="B7" s="369" t="s">
        <v>134</v>
      </c>
      <c r="C7" s="370"/>
      <c r="D7" s="352" t="s">
        <v>19</v>
      </c>
      <c r="E7" s="371"/>
      <c r="F7" s="372"/>
      <c r="G7" s="373"/>
      <c r="H7" s="373"/>
      <c r="I7" s="373"/>
      <c r="J7" s="374"/>
      <c r="K7" s="43" t="s">
        <v>22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</row>
    <row r="8" spans="1:148" ht="16" thickBot="1">
      <c r="A8" s="1"/>
      <c r="B8" s="19"/>
      <c r="E8" s="21"/>
      <c r="F8" s="36"/>
      <c r="G8" s="36"/>
      <c r="I8" s="36"/>
      <c r="J8" s="36"/>
    </row>
    <row r="9" spans="1:148" ht="16" thickBot="1">
      <c r="A9" s="1"/>
      <c r="B9" s="19"/>
      <c r="E9" s="352"/>
      <c r="F9" s="353"/>
      <c r="G9" s="36"/>
      <c r="I9" s="36"/>
      <c r="J9" s="36"/>
    </row>
    <row r="10" spans="1:148" ht="16" thickBot="1"/>
    <row r="11" spans="1:148" ht="16" thickBot="1">
      <c r="A11" s="61"/>
      <c r="B11" s="74"/>
      <c r="C11" s="74"/>
      <c r="D11" s="74"/>
      <c r="E11" s="212"/>
      <c r="F11" s="213" t="s">
        <v>40</v>
      </c>
      <c r="G11" s="358" t="s">
        <v>45</v>
      </c>
      <c r="H11" s="359"/>
      <c r="I11" s="359"/>
      <c r="J11" s="358" t="s">
        <v>87</v>
      </c>
      <c r="K11" s="366"/>
      <c r="L11" s="88" t="s">
        <v>86</v>
      </c>
    </row>
    <row r="12" spans="1:148">
      <c r="A12" s="387" t="s">
        <v>44</v>
      </c>
      <c r="B12" s="388"/>
      <c r="C12" s="388"/>
      <c r="D12" s="388"/>
      <c r="E12" s="389"/>
      <c r="F12" s="321"/>
      <c r="G12" s="356"/>
      <c r="H12" s="357"/>
      <c r="I12" s="357"/>
      <c r="J12" s="364" t="s">
        <v>108</v>
      </c>
      <c r="K12" s="365"/>
      <c r="L12" s="375"/>
    </row>
    <row r="13" spans="1:148">
      <c r="A13" s="393" t="s">
        <v>46</v>
      </c>
      <c r="B13" s="394"/>
      <c r="C13" s="394"/>
      <c r="D13" s="394"/>
      <c r="E13" s="395"/>
      <c r="F13" s="322"/>
      <c r="G13" s="354"/>
      <c r="H13" s="355"/>
      <c r="I13" s="355"/>
      <c r="J13" s="362" t="s">
        <v>88</v>
      </c>
      <c r="K13" s="363"/>
      <c r="L13" s="376"/>
    </row>
    <row r="14" spans="1:148">
      <c r="A14" s="381" t="s">
        <v>58</v>
      </c>
      <c r="B14" s="382"/>
      <c r="C14" s="382"/>
      <c r="D14" s="382"/>
      <c r="E14" s="324" t="s">
        <v>11</v>
      </c>
      <c r="F14" s="322"/>
      <c r="G14" s="354"/>
      <c r="H14" s="355"/>
      <c r="I14" s="355"/>
      <c r="J14" s="362" t="s">
        <v>89</v>
      </c>
      <c r="K14" s="363"/>
      <c r="L14" s="376"/>
    </row>
    <row r="15" spans="1:148">
      <c r="A15" s="383"/>
      <c r="B15" s="384"/>
      <c r="C15" s="384"/>
      <c r="D15" s="384"/>
      <c r="E15" s="324" t="s">
        <v>8</v>
      </c>
      <c r="F15" s="322"/>
      <c r="G15" s="354"/>
      <c r="H15" s="355"/>
      <c r="I15" s="355"/>
      <c r="J15" s="362" t="s">
        <v>89</v>
      </c>
      <c r="K15" s="363"/>
      <c r="L15" s="376"/>
    </row>
    <row r="16" spans="1:148">
      <c r="A16" s="383"/>
      <c r="B16" s="384"/>
      <c r="C16" s="384"/>
      <c r="D16" s="384"/>
      <c r="E16" s="324" t="s">
        <v>9</v>
      </c>
      <c r="F16" s="322"/>
      <c r="G16" s="367"/>
      <c r="H16" s="368"/>
      <c r="I16" s="368"/>
      <c r="J16" s="362" t="s">
        <v>89</v>
      </c>
      <c r="K16" s="363"/>
      <c r="L16" s="376"/>
    </row>
    <row r="17" spans="1:12">
      <c r="A17" s="385"/>
      <c r="B17" s="386"/>
      <c r="C17" s="386"/>
      <c r="D17" s="386"/>
      <c r="E17" s="325" t="s">
        <v>10</v>
      </c>
      <c r="F17" s="322"/>
      <c r="G17" s="354"/>
      <c r="H17" s="355"/>
      <c r="I17" s="355"/>
      <c r="J17" s="362" t="s">
        <v>89</v>
      </c>
      <c r="K17" s="363"/>
      <c r="L17" s="376"/>
    </row>
    <row r="18" spans="1:12">
      <c r="A18" s="390" t="s">
        <v>50</v>
      </c>
      <c r="B18" s="391"/>
      <c r="C18" s="391"/>
      <c r="D18" s="391"/>
      <c r="E18" s="392"/>
      <c r="F18" s="322"/>
      <c r="G18" s="354"/>
      <c r="H18" s="355"/>
      <c r="I18" s="355"/>
      <c r="J18" s="362" t="s">
        <v>109</v>
      </c>
      <c r="K18" s="363"/>
      <c r="L18" s="376"/>
    </row>
    <row r="19" spans="1:12" ht="16" thickBot="1">
      <c r="A19" s="378" t="s">
        <v>51</v>
      </c>
      <c r="B19" s="379"/>
      <c r="C19" s="379"/>
      <c r="D19" s="379"/>
      <c r="E19" s="380"/>
      <c r="F19" s="323"/>
      <c r="G19" s="396"/>
      <c r="H19" s="397"/>
      <c r="I19" s="397"/>
      <c r="J19" s="360" t="s">
        <v>90</v>
      </c>
      <c r="K19" s="361"/>
      <c r="L19" s="377"/>
    </row>
  </sheetData>
  <sheetProtection sheet="1" objects="1" scenarios="1"/>
  <mergeCells count="36">
    <mergeCell ref="C3:D3"/>
    <mergeCell ref="E3:H3"/>
    <mergeCell ref="L12:L19"/>
    <mergeCell ref="A19:E19"/>
    <mergeCell ref="A14:D17"/>
    <mergeCell ref="A12:E12"/>
    <mergeCell ref="A18:E18"/>
    <mergeCell ref="A13:E13"/>
    <mergeCell ref="G15:I15"/>
    <mergeCell ref="G19:I19"/>
    <mergeCell ref="G14:I14"/>
    <mergeCell ref="B7:C7"/>
    <mergeCell ref="B6:C6"/>
    <mergeCell ref="B5:C5"/>
    <mergeCell ref="D5:E5"/>
    <mergeCell ref="F5:J5"/>
    <mergeCell ref="D6:E6"/>
    <mergeCell ref="F6:J6"/>
    <mergeCell ref="D7:E7"/>
    <mergeCell ref="F7:J7"/>
    <mergeCell ref="E9:F9"/>
    <mergeCell ref="G13:I13"/>
    <mergeCell ref="G12:I12"/>
    <mergeCell ref="G11:I11"/>
    <mergeCell ref="J19:K19"/>
    <mergeCell ref="J18:K18"/>
    <mergeCell ref="J17:K17"/>
    <mergeCell ref="J16:K16"/>
    <mergeCell ref="J15:K15"/>
    <mergeCell ref="J14:K14"/>
    <mergeCell ref="J13:K13"/>
    <mergeCell ref="J12:K12"/>
    <mergeCell ref="J11:K11"/>
    <mergeCell ref="G18:I18"/>
    <mergeCell ref="G17:I17"/>
    <mergeCell ref="G16:I1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topLeftCell="A7" zoomScale="83" zoomScaleNormal="83" workbookViewId="0">
      <selection activeCell="P35" sqref="P35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12.61328125" customWidth="1"/>
    <col min="4" max="4" width="8.15234375" customWidth="1"/>
    <col min="5" max="5" width="9.07421875" customWidth="1"/>
    <col min="6" max="6" width="8.921875" bestFit="1" customWidth="1"/>
    <col min="8" max="8" width="12.61328125" bestFit="1" customWidth="1"/>
    <col min="9" max="9" width="9.61328125" bestFit="1" customWidth="1"/>
    <col min="10" max="10" width="10" customWidth="1"/>
    <col min="11" max="11" width="6.84375" bestFit="1" customWidth="1"/>
    <col min="12" max="13" width="5.84375" bestFit="1" customWidth="1"/>
  </cols>
  <sheetData>
    <row r="1" spans="1:151" s="1" customFormat="1" ht="20.5" thickBot="1">
      <c r="A1" s="55" t="s">
        <v>47</v>
      </c>
      <c r="B1" s="369" t="str">
        <f>Synthese!B5</f>
        <v>NIVIUK</v>
      </c>
      <c r="C1" s="370"/>
      <c r="D1" s="412"/>
      <c r="F1" s="313" t="s">
        <v>18</v>
      </c>
      <c r="G1" s="314"/>
      <c r="H1" s="315"/>
      <c r="I1" s="369">
        <f>Synthese!F5</f>
        <v>0</v>
      </c>
      <c r="J1" s="370"/>
      <c r="K1" s="370"/>
      <c r="L1" s="370"/>
      <c r="M1" s="412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5" t="s">
        <v>48</v>
      </c>
      <c r="B2" s="369" t="str">
        <f>Synthese!B6</f>
        <v>IP8</v>
      </c>
      <c r="C2" s="370"/>
      <c r="D2" s="412"/>
      <c r="F2" s="352" t="s">
        <v>17</v>
      </c>
      <c r="G2" s="371"/>
      <c r="H2" s="353"/>
      <c r="I2" s="369">
        <f>Synthese!F6</f>
        <v>0</v>
      </c>
      <c r="J2" s="415"/>
      <c r="K2" s="415"/>
      <c r="L2" s="415"/>
      <c r="M2" s="416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4" t="s">
        <v>49</v>
      </c>
      <c r="B3" s="369" t="str">
        <f>Synthese!B7</f>
        <v>24</v>
      </c>
      <c r="C3" s="370"/>
      <c r="D3" s="412"/>
      <c r="F3" s="352" t="s">
        <v>19</v>
      </c>
      <c r="G3" s="371"/>
      <c r="H3" s="353"/>
      <c r="I3" s="369">
        <f>Synthese!F7</f>
        <v>0</v>
      </c>
      <c r="J3" s="415"/>
      <c r="K3" s="415"/>
      <c r="L3" s="415"/>
      <c r="M3" s="416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58"/>
    </row>
    <row r="7" spans="1:151" ht="16" thickBot="1"/>
    <row r="8" spans="1:151" ht="18.5" thickBot="1">
      <c r="A8" s="413" t="s">
        <v>57</v>
      </c>
      <c r="B8" s="417"/>
      <c r="C8" s="417"/>
      <c r="D8" s="82" t="s">
        <v>55</v>
      </c>
      <c r="E8" s="81" t="s">
        <v>56</v>
      </c>
      <c r="G8" s="52"/>
      <c r="H8" s="413" t="s">
        <v>27</v>
      </c>
      <c r="I8" s="414"/>
      <c r="J8" s="52"/>
      <c r="M8" s="19"/>
      <c r="N8" s="1"/>
      <c r="O8" s="41" t="s">
        <v>0</v>
      </c>
    </row>
    <row r="9" spans="1:151" ht="16" thickBot="1">
      <c r="A9" s="61"/>
      <c r="B9" s="74" t="s">
        <v>24</v>
      </c>
      <c r="C9" s="75" t="s">
        <v>25</v>
      </c>
      <c r="D9" s="76" t="s">
        <v>33</v>
      </c>
      <c r="E9" s="77" t="s">
        <v>34</v>
      </c>
      <c r="G9" s="1"/>
      <c r="H9" s="61"/>
      <c r="I9" s="62"/>
      <c r="J9" s="62" t="s">
        <v>24</v>
      </c>
      <c r="K9" s="24"/>
      <c r="M9" s="24"/>
      <c r="N9" s="1"/>
      <c r="O9" s="42" t="s">
        <v>21</v>
      </c>
    </row>
    <row r="10" spans="1:151" ht="16" thickBot="1">
      <c r="A10" s="60" t="s">
        <v>32</v>
      </c>
      <c r="B10" s="244">
        <v>13185</v>
      </c>
      <c r="C10" s="78" t="s">
        <v>95</v>
      </c>
      <c r="D10" s="79">
        <f>B10*1.02</f>
        <v>13448.7</v>
      </c>
      <c r="E10" s="80">
        <f>B10*0.98</f>
        <v>12921.3</v>
      </c>
      <c r="H10" s="60" t="s">
        <v>32</v>
      </c>
      <c r="I10" s="209">
        <f>J10+M10</f>
        <v>0</v>
      </c>
      <c r="J10" s="328"/>
      <c r="K10" s="408" t="s">
        <v>84</v>
      </c>
      <c r="L10" s="409"/>
      <c r="M10" s="334">
        <v>0</v>
      </c>
      <c r="N10" s="54"/>
      <c r="O10" s="43" t="s">
        <v>22</v>
      </c>
      <c r="R10" s="2"/>
    </row>
    <row r="11" spans="1:151" ht="20" customHeight="1" thickBot="1">
      <c r="A11" s="63" t="s">
        <v>26</v>
      </c>
      <c r="B11" s="244">
        <v>6695</v>
      </c>
      <c r="C11" s="73" t="s">
        <v>95</v>
      </c>
      <c r="D11" s="82">
        <f>B11*1.01</f>
        <v>6761.95</v>
      </c>
      <c r="E11" s="81">
        <f>B11*0.99</f>
        <v>6628.05</v>
      </c>
      <c r="H11" s="63" t="s">
        <v>26</v>
      </c>
      <c r="I11" s="209">
        <f>J11+M11</f>
        <v>0</v>
      </c>
      <c r="J11" s="328"/>
      <c r="K11" s="408"/>
      <c r="L11" s="409"/>
      <c r="M11" s="334">
        <v>0</v>
      </c>
      <c r="N11" s="1"/>
      <c r="O11" s="59" t="s">
        <v>13</v>
      </c>
    </row>
    <row r="12" spans="1:151" ht="16" thickBot="1">
      <c r="A12" s="19"/>
      <c r="B12" s="24"/>
      <c r="C12" s="24"/>
      <c r="D12" s="82" t="s">
        <v>92</v>
      </c>
      <c r="E12" s="81" t="s">
        <v>93</v>
      </c>
      <c r="F12" s="53"/>
      <c r="H12" s="19"/>
      <c r="I12" s="53"/>
      <c r="J12" s="24"/>
      <c r="K12" s="19"/>
      <c r="M12" s="53"/>
      <c r="N12" s="1"/>
      <c r="O12" s="1"/>
    </row>
    <row r="13" spans="1:151">
      <c r="A13" s="50"/>
      <c r="B13" s="1"/>
      <c r="E13" s="7"/>
      <c r="F13" s="7"/>
    </row>
    <row r="14" spans="1:151">
      <c r="A14" s="50"/>
      <c r="B14" s="1"/>
      <c r="E14" s="7"/>
      <c r="F14" s="7"/>
      <c r="L14" s="19"/>
      <c r="M14" s="2"/>
    </row>
    <row r="15" spans="1:151">
      <c r="A15" s="50"/>
      <c r="B15" s="1"/>
      <c r="E15" s="7"/>
      <c r="F15" s="7"/>
      <c r="L15" s="19"/>
      <c r="M15" s="2"/>
    </row>
    <row r="16" spans="1:151">
      <c r="A16" s="50"/>
      <c r="B16" s="1"/>
      <c r="E16" s="7"/>
      <c r="F16" s="7"/>
      <c r="L16" s="19"/>
      <c r="M16" s="2"/>
    </row>
    <row r="17" spans="1:13">
      <c r="A17" s="50"/>
      <c r="B17" s="1"/>
      <c r="E17" s="7"/>
      <c r="F17" s="7"/>
      <c r="L17" s="240"/>
      <c r="M17" s="2"/>
    </row>
    <row r="18" spans="1:13" ht="16" thickBot="1"/>
    <row r="19" spans="1:13" ht="16" thickBot="1">
      <c r="A19" s="402" t="s">
        <v>115</v>
      </c>
      <c r="B19" s="403"/>
      <c r="C19" s="403"/>
      <c r="D19" s="404"/>
      <c r="E19" s="402" t="s">
        <v>84</v>
      </c>
      <c r="F19" s="404"/>
      <c r="H19" s="402" t="s">
        <v>114</v>
      </c>
      <c r="I19" s="403"/>
      <c r="J19" s="403"/>
      <c r="K19" s="403"/>
      <c r="L19" s="403"/>
      <c r="M19" s="404"/>
    </row>
    <row r="20" spans="1:13" ht="16" thickBot="1">
      <c r="A20" s="402" t="s">
        <v>28</v>
      </c>
      <c r="B20" s="404"/>
      <c r="C20" s="402" t="s">
        <v>29</v>
      </c>
      <c r="D20" s="404"/>
      <c r="E20" s="65"/>
      <c r="F20" s="64" t="s">
        <v>52</v>
      </c>
      <c r="H20" s="402" t="s">
        <v>28</v>
      </c>
      <c r="I20" s="404"/>
      <c r="J20" s="402" t="s">
        <v>29</v>
      </c>
      <c r="K20" s="403"/>
      <c r="L20" s="403"/>
      <c r="M20" s="404"/>
    </row>
    <row r="21" spans="1:13" ht="16" thickBot="1">
      <c r="A21" s="83"/>
      <c r="B21" s="190"/>
      <c r="C21" s="191" t="s">
        <v>30</v>
      </c>
      <c r="D21" s="192" t="s">
        <v>31</v>
      </c>
      <c r="E21" s="191" t="s">
        <v>30</v>
      </c>
      <c r="F21" s="193" t="s">
        <v>31</v>
      </c>
      <c r="H21" s="83"/>
      <c r="I21" s="190"/>
      <c r="J21" s="191" t="s">
        <v>30</v>
      </c>
      <c r="K21" s="192" t="s">
        <v>31</v>
      </c>
      <c r="L21" s="191" t="s">
        <v>30</v>
      </c>
      <c r="M21" s="193" t="s">
        <v>31</v>
      </c>
    </row>
    <row r="22" spans="1:13" ht="16" thickBot="1">
      <c r="A22" s="60" t="s">
        <v>117</v>
      </c>
      <c r="B22" s="66">
        <v>2241</v>
      </c>
      <c r="C22" s="188">
        <f t="shared" ref="C22:D28" si="0">E22+$E$20</f>
        <v>0</v>
      </c>
      <c r="D22" s="188">
        <f t="shared" si="0"/>
        <v>0</v>
      </c>
      <c r="E22" s="326"/>
      <c r="F22" s="327"/>
      <c r="H22" s="60" t="s">
        <v>121</v>
      </c>
      <c r="I22" s="349">
        <v>2005</v>
      </c>
      <c r="J22" s="188">
        <f t="shared" ref="J22:K27" si="1">L22+$E$20</f>
        <v>0</v>
      </c>
      <c r="K22" s="188">
        <f t="shared" si="1"/>
        <v>0</v>
      </c>
      <c r="L22" s="335"/>
      <c r="M22" s="327"/>
    </row>
    <row r="23" spans="1:13">
      <c r="A23" s="60" t="s">
        <v>118</v>
      </c>
      <c r="B23" s="66">
        <v>2140</v>
      </c>
      <c r="C23" s="188">
        <f t="shared" si="0"/>
        <v>0</v>
      </c>
      <c r="D23" s="188">
        <f t="shared" si="0"/>
        <v>0</v>
      </c>
      <c r="E23" s="326"/>
      <c r="F23" s="327"/>
      <c r="H23" s="60" t="s">
        <v>122</v>
      </c>
      <c r="I23" s="349">
        <v>1904</v>
      </c>
      <c r="J23" s="188">
        <f t="shared" si="1"/>
        <v>0</v>
      </c>
      <c r="K23" s="188">
        <f t="shared" si="1"/>
        <v>0</v>
      </c>
      <c r="L23" s="335"/>
      <c r="M23" s="327"/>
    </row>
    <row r="24" spans="1:13">
      <c r="A24" s="68" t="s">
        <v>119</v>
      </c>
      <c r="B24" s="242">
        <v>2119</v>
      </c>
      <c r="C24" s="67">
        <f t="shared" si="0"/>
        <v>0</v>
      </c>
      <c r="D24" s="67">
        <f t="shared" si="0"/>
        <v>0</v>
      </c>
      <c r="E24" s="328"/>
      <c r="F24" s="329"/>
      <c r="H24" s="68" t="s">
        <v>123</v>
      </c>
      <c r="I24" s="350">
        <v>1884</v>
      </c>
      <c r="J24" s="67">
        <f t="shared" si="1"/>
        <v>0</v>
      </c>
      <c r="K24" s="67">
        <f t="shared" si="1"/>
        <v>0</v>
      </c>
      <c r="L24" s="330"/>
      <c r="M24" s="331"/>
    </row>
    <row r="25" spans="1:13">
      <c r="A25" s="47" t="s">
        <v>59</v>
      </c>
      <c r="B25" s="242">
        <v>1916</v>
      </c>
      <c r="C25" s="67">
        <f t="shared" si="0"/>
        <v>0</v>
      </c>
      <c r="D25" s="67">
        <f t="shared" si="0"/>
        <v>0</v>
      </c>
      <c r="E25" s="328"/>
      <c r="F25" s="329"/>
      <c r="H25" s="47" t="s">
        <v>125</v>
      </c>
      <c r="I25" s="242">
        <v>1705</v>
      </c>
      <c r="J25" s="67">
        <f t="shared" si="1"/>
        <v>0</v>
      </c>
      <c r="K25" s="67">
        <f t="shared" si="1"/>
        <v>0</v>
      </c>
      <c r="L25" s="330"/>
      <c r="M25" s="331"/>
    </row>
    <row r="26" spans="1:13">
      <c r="A26" s="47" t="s">
        <v>60</v>
      </c>
      <c r="B26" s="242">
        <v>1794</v>
      </c>
      <c r="C26" s="67">
        <f t="shared" si="0"/>
        <v>0</v>
      </c>
      <c r="D26" s="67">
        <f t="shared" si="0"/>
        <v>0</v>
      </c>
      <c r="E26" s="328"/>
      <c r="F26" s="329"/>
      <c r="H26" s="47" t="s">
        <v>126</v>
      </c>
      <c r="I26" s="350">
        <v>1623</v>
      </c>
      <c r="J26" s="67">
        <f t="shared" si="1"/>
        <v>0</v>
      </c>
      <c r="K26" s="67">
        <f t="shared" si="1"/>
        <v>0</v>
      </c>
      <c r="L26" s="330"/>
      <c r="M26" s="331"/>
    </row>
    <row r="27" spans="1:13">
      <c r="A27" s="47" t="s">
        <v>120</v>
      </c>
      <c r="B27" s="242">
        <v>1005</v>
      </c>
      <c r="C27" s="67">
        <f t="shared" si="0"/>
        <v>0</v>
      </c>
      <c r="D27" s="67">
        <f t="shared" si="0"/>
        <v>0</v>
      </c>
      <c r="E27" s="330"/>
      <c r="F27" s="331"/>
      <c r="H27" s="47" t="s">
        <v>124</v>
      </c>
      <c r="I27" s="242">
        <v>875</v>
      </c>
      <c r="J27" s="67">
        <f t="shared" si="1"/>
        <v>0</v>
      </c>
      <c r="K27" s="67">
        <f t="shared" si="1"/>
        <v>0</v>
      </c>
      <c r="L27" s="330"/>
      <c r="M27" s="331"/>
    </row>
    <row r="28" spans="1:13" ht="16" thickBot="1">
      <c r="A28" s="51" t="s">
        <v>61</v>
      </c>
      <c r="B28" s="242">
        <v>712</v>
      </c>
      <c r="C28" s="67">
        <f t="shared" si="0"/>
        <v>0</v>
      </c>
      <c r="D28" s="67">
        <f t="shared" si="0"/>
        <v>0</v>
      </c>
      <c r="E28" s="332"/>
      <c r="F28" s="333"/>
      <c r="H28" s="51" t="s">
        <v>127</v>
      </c>
      <c r="I28" s="351">
        <v>619</v>
      </c>
      <c r="J28" s="189">
        <f>L28+$E$20</f>
        <v>0</v>
      </c>
      <c r="K28" s="189">
        <f>M28+$E$20</f>
        <v>0</v>
      </c>
      <c r="L28" s="332"/>
      <c r="M28" s="333"/>
    </row>
    <row r="29" spans="1:13" ht="16" thickBot="1"/>
    <row r="30" spans="1:13" ht="16" thickBot="1">
      <c r="A30" s="105"/>
      <c r="B30" s="105"/>
      <c r="C30" s="105"/>
      <c r="D30" s="105"/>
      <c r="E30" s="407"/>
      <c r="F30" s="407"/>
      <c r="H30" s="402" t="s">
        <v>116</v>
      </c>
      <c r="I30" s="403"/>
      <c r="J30" s="403"/>
      <c r="K30" s="403"/>
      <c r="L30" s="403"/>
      <c r="M30" s="404"/>
    </row>
    <row r="31" spans="1:13" ht="16" thickBot="1">
      <c r="A31" s="407"/>
      <c r="B31" s="407"/>
      <c r="C31" s="407"/>
      <c r="D31" s="407"/>
      <c r="E31" s="105"/>
      <c r="F31" s="105"/>
      <c r="H31" s="402" t="s">
        <v>28</v>
      </c>
      <c r="I31" s="404"/>
      <c r="J31" s="402" t="s">
        <v>29</v>
      </c>
      <c r="K31" s="403"/>
      <c r="L31" s="403"/>
      <c r="M31" s="404"/>
    </row>
    <row r="32" spans="1:13" ht="16" thickBot="1">
      <c r="A32" s="202"/>
      <c r="B32" s="203"/>
      <c r="C32" s="206"/>
      <c r="D32" s="206"/>
      <c r="E32" s="206"/>
      <c r="F32" s="206"/>
      <c r="H32" s="83"/>
      <c r="I32" s="190"/>
      <c r="J32" s="191" t="s">
        <v>30</v>
      </c>
      <c r="K32" s="192" t="s">
        <v>31</v>
      </c>
      <c r="L32" s="191" t="s">
        <v>30</v>
      </c>
      <c r="M32" s="193" t="s">
        <v>31</v>
      </c>
    </row>
    <row r="33" spans="1:13">
      <c r="A33" s="19"/>
      <c r="B33" s="203"/>
      <c r="C33" s="24"/>
      <c r="D33" s="24"/>
      <c r="E33" s="19"/>
      <c r="F33" s="24"/>
      <c r="H33" s="60" t="s">
        <v>128</v>
      </c>
      <c r="I33" s="243">
        <v>487</v>
      </c>
      <c r="J33" s="188">
        <f t="shared" ref="J33:K35" si="2">L33+$E$20</f>
        <v>0</v>
      </c>
      <c r="K33" s="188">
        <f t="shared" si="2"/>
        <v>0</v>
      </c>
      <c r="L33" s="335"/>
      <c r="M33" s="335"/>
    </row>
    <row r="34" spans="1:13">
      <c r="A34" s="19"/>
      <c r="B34" s="24"/>
      <c r="C34" s="24"/>
      <c r="D34" s="24"/>
      <c r="E34" s="19"/>
      <c r="F34" s="24"/>
      <c r="H34" s="47" t="s">
        <v>129</v>
      </c>
      <c r="I34" s="244">
        <v>427</v>
      </c>
      <c r="J34" s="67">
        <f t="shared" si="2"/>
        <v>0</v>
      </c>
      <c r="K34" s="67">
        <f t="shared" si="2"/>
        <v>0</v>
      </c>
      <c r="L34" s="330"/>
      <c r="M34" s="330"/>
    </row>
    <row r="35" spans="1:13">
      <c r="A35" s="19"/>
      <c r="B35" s="24"/>
      <c r="C35" s="24"/>
      <c r="D35" s="24"/>
      <c r="E35" s="24"/>
      <c r="F35" s="24"/>
      <c r="H35" s="47" t="s">
        <v>130</v>
      </c>
      <c r="I35" s="244">
        <v>222</v>
      </c>
      <c r="J35" s="67">
        <f>L35+$E$20</f>
        <v>0</v>
      </c>
      <c r="K35" s="67">
        <f t="shared" si="2"/>
        <v>0</v>
      </c>
      <c r="L35" s="330"/>
      <c r="M35" s="330"/>
    </row>
    <row r="36" spans="1:13">
      <c r="H36" s="210"/>
      <c r="I36" s="26"/>
      <c r="J36" s="26"/>
      <c r="K36" s="26"/>
      <c r="L36" s="26"/>
      <c r="M36" s="26"/>
    </row>
    <row r="39" spans="1:13" ht="16" thickBot="1">
      <c r="F39" s="24"/>
      <c r="G39" s="24"/>
      <c r="H39" s="24"/>
    </row>
    <row r="40" spans="1:13" ht="18.5" thickBot="1">
      <c r="A40" s="57" t="s">
        <v>35</v>
      </c>
      <c r="B40" s="56"/>
      <c r="F40" s="24"/>
      <c r="G40" s="24"/>
      <c r="H40" s="24"/>
    </row>
    <row r="41" spans="1:13">
      <c r="A41" s="405"/>
      <c r="B41" s="406"/>
      <c r="C41" s="49" t="s">
        <v>94</v>
      </c>
      <c r="F41" s="410"/>
      <c r="G41" s="411"/>
      <c r="H41" s="24"/>
    </row>
    <row r="42" spans="1:13">
      <c r="A42" s="400" t="s">
        <v>36</v>
      </c>
      <c r="B42" s="401"/>
      <c r="C42" s="331"/>
      <c r="F42" s="17"/>
      <c r="G42" s="17"/>
      <c r="H42" s="24"/>
    </row>
    <row r="43" spans="1:13">
      <c r="A43" s="400" t="s">
        <v>37</v>
      </c>
      <c r="B43" s="401"/>
      <c r="C43" s="331"/>
      <c r="F43" s="24"/>
      <c r="G43" s="24"/>
      <c r="H43" s="24"/>
    </row>
    <row r="44" spans="1:13">
      <c r="A44" s="400" t="s">
        <v>38</v>
      </c>
      <c r="B44" s="401"/>
      <c r="C44" s="331"/>
      <c r="F44" s="24"/>
      <c r="G44" s="24"/>
      <c r="H44" s="24"/>
    </row>
    <row r="45" spans="1:13">
      <c r="A45" s="400" t="s">
        <v>39</v>
      </c>
      <c r="B45" s="401"/>
      <c r="C45" s="331"/>
      <c r="F45" s="24"/>
      <c r="G45" s="24"/>
      <c r="H45" s="24"/>
    </row>
    <row r="46" spans="1:13">
      <c r="A46" s="400" t="s">
        <v>41</v>
      </c>
      <c r="B46" s="401"/>
      <c r="C46" s="331"/>
      <c r="F46" s="24"/>
      <c r="G46" s="24"/>
      <c r="H46" s="24"/>
    </row>
    <row r="47" spans="1:13">
      <c r="A47" s="400" t="s">
        <v>42</v>
      </c>
      <c r="B47" s="401"/>
      <c r="C47" s="331"/>
      <c r="F47" s="24"/>
      <c r="G47" s="24"/>
      <c r="H47" s="24"/>
    </row>
    <row r="48" spans="1:13" ht="46.5" customHeight="1" thickBot="1">
      <c r="A48" s="398" t="s">
        <v>43</v>
      </c>
      <c r="B48" s="399"/>
      <c r="C48" s="333"/>
    </row>
  </sheetData>
  <sheetProtection sheet="1" objects="1" scenarios="1"/>
  <mergeCells count="34">
    <mergeCell ref="B1:D1"/>
    <mergeCell ref="B2:D2"/>
    <mergeCell ref="B3:D3"/>
    <mergeCell ref="H8:I8"/>
    <mergeCell ref="I1:M1"/>
    <mergeCell ref="F2:H2"/>
    <mergeCell ref="I2:M2"/>
    <mergeCell ref="F3:H3"/>
    <mergeCell ref="I3:M3"/>
    <mergeCell ref="A8:C8"/>
    <mergeCell ref="K11:L11"/>
    <mergeCell ref="K10:L10"/>
    <mergeCell ref="H20:I20"/>
    <mergeCell ref="A46:B46"/>
    <mergeCell ref="A47:B47"/>
    <mergeCell ref="E19:F19"/>
    <mergeCell ref="E30:F30"/>
    <mergeCell ref="F41:G41"/>
    <mergeCell ref="J20:M20"/>
    <mergeCell ref="H30:M30"/>
    <mergeCell ref="H19:M19"/>
    <mergeCell ref="H31:I31"/>
    <mergeCell ref="J31:M31"/>
    <mergeCell ref="A48:B48"/>
    <mergeCell ref="A45:B45"/>
    <mergeCell ref="A44:B44"/>
    <mergeCell ref="A43:B43"/>
    <mergeCell ref="A19:D19"/>
    <mergeCell ref="A20:B20"/>
    <mergeCell ref="C20:D20"/>
    <mergeCell ref="A42:B42"/>
    <mergeCell ref="A41:B41"/>
    <mergeCell ref="A31:B31"/>
    <mergeCell ref="C31:D31"/>
  </mergeCells>
  <phoneticPr fontId="0" type="noConversion"/>
  <conditionalFormatting sqref="C34:D34">
    <cfRule type="cellIs" dxfId="141" priority="69" operator="greaterThan">
      <formula>$B$34+10</formula>
    </cfRule>
    <cfRule type="cellIs" dxfId="140" priority="70" operator="lessThan">
      <formula>$B$34-10</formula>
    </cfRule>
  </conditionalFormatting>
  <conditionalFormatting sqref="C35:D35">
    <cfRule type="cellIs" dxfId="139" priority="65" operator="greaterThan">
      <formula>$B$35+10</formula>
    </cfRule>
    <cfRule type="cellIs" dxfId="138" priority="66" operator="lessThan">
      <formula>$B$35-10</formula>
    </cfRule>
  </conditionalFormatting>
  <conditionalFormatting sqref="D23">
    <cfRule type="cellIs" dxfId="137" priority="87" stopIfTrue="1" operator="greaterThan">
      <formula>$B$23+10</formula>
    </cfRule>
    <cfRule type="cellIs" dxfId="136" priority="88" stopIfTrue="1" operator="lessThan">
      <formula>$B$23-10</formula>
    </cfRule>
  </conditionalFormatting>
  <conditionalFormatting sqref="C24:D24">
    <cfRule type="cellIs" dxfId="135" priority="61" operator="lessThan">
      <formula>$B$24-10</formula>
    </cfRule>
    <cfRule type="cellIs" dxfId="134" priority="62" operator="greaterThan">
      <formula>$B$24+10</formula>
    </cfRule>
  </conditionalFormatting>
  <conditionalFormatting sqref="J23:K23">
    <cfRule type="cellIs" dxfId="133" priority="57" operator="lessThan">
      <formula>$I$23-10</formula>
    </cfRule>
    <cfRule type="cellIs" dxfId="132" priority="58" operator="greaterThan">
      <formula>$I$23+10</formula>
    </cfRule>
  </conditionalFormatting>
  <conditionalFormatting sqref="J24:K24">
    <cfRule type="cellIs" dxfId="131" priority="55" operator="lessThan">
      <formula>$I$24-10</formula>
    </cfRule>
    <cfRule type="cellIs" dxfId="130" priority="56" operator="greaterThan">
      <formula>$I$24+10</formula>
    </cfRule>
  </conditionalFormatting>
  <conditionalFormatting sqref="J25:K25">
    <cfRule type="cellIs" dxfId="129" priority="53" operator="lessThan">
      <formula>$I$25-10</formula>
    </cfRule>
    <cfRule type="cellIs" dxfId="128" priority="54" operator="greaterThan">
      <formula>$I$25+10</formula>
    </cfRule>
  </conditionalFormatting>
  <conditionalFormatting sqref="J26:K26">
    <cfRule type="cellIs" dxfId="127" priority="51" operator="lessThan">
      <formula>$I$26-10</formula>
    </cfRule>
    <cfRule type="cellIs" dxfId="126" priority="52" operator="greaterThan">
      <formula>$I$26+10</formula>
    </cfRule>
  </conditionalFormatting>
  <conditionalFormatting sqref="J27:K27">
    <cfRule type="cellIs" dxfId="125" priority="49" operator="lessThan">
      <formula>$I$27-10</formula>
    </cfRule>
    <cfRule type="cellIs" dxfId="124" priority="50" operator="greaterThan">
      <formula>$I$27+10</formula>
    </cfRule>
  </conditionalFormatting>
  <conditionalFormatting sqref="J28:K28">
    <cfRule type="cellIs" dxfId="123" priority="47" operator="lessThan">
      <formula>$I$28-10</formula>
    </cfRule>
    <cfRule type="cellIs" dxfId="122" priority="48" operator="greaterThan">
      <formula>$I$28+10</formula>
    </cfRule>
  </conditionalFormatting>
  <conditionalFormatting sqref="J34:K34">
    <cfRule type="cellIs" dxfId="121" priority="41" operator="lessThan">
      <formula>$I$34-10</formula>
    </cfRule>
    <cfRule type="cellIs" dxfId="120" priority="42" operator="greaterThan">
      <formula>$I$34+10</formula>
    </cfRule>
  </conditionalFormatting>
  <conditionalFormatting sqref="C23">
    <cfRule type="cellIs" dxfId="119" priority="85" operator="lessThan">
      <formula>$B$23-10</formula>
    </cfRule>
    <cfRule type="cellIs" dxfId="118" priority="86" operator="greaterThan">
      <formula>$B$23+10</formula>
    </cfRule>
  </conditionalFormatting>
  <conditionalFormatting sqref="D22">
    <cfRule type="cellIs" dxfId="117" priority="27" stopIfTrue="1" operator="greaterThan">
      <formula>$B$22+10</formula>
    </cfRule>
    <cfRule type="cellIs" dxfId="116" priority="28" stopIfTrue="1" operator="lessThan">
      <formula>$B$22-10</formula>
    </cfRule>
  </conditionalFormatting>
  <conditionalFormatting sqref="J22:K22">
    <cfRule type="cellIs" dxfId="115" priority="23" operator="lessThan">
      <formula>$I$22-10</formula>
    </cfRule>
    <cfRule type="cellIs" dxfId="114" priority="24" operator="greaterThan">
      <formula>$I$22+10</formula>
    </cfRule>
  </conditionalFormatting>
  <conditionalFormatting sqref="C22">
    <cfRule type="cellIs" dxfId="113" priority="25" operator="lessThan">
      <formula>$B$22-10</formula>
    </cfRule>
    <cfRule type="cellIs" dxfId="112" priority="26" operator="greaterThan">
      <formula>$B$22+10</formula>
    </cfRule>
  </conditionalFormatting>
  <conditionalFormatting sqref="C25:D25">
    <cfRule type="cellIs" dxfId="111" priority="17" operator="lessThan">
      <formula>$B$25-10</formula>
    </cfRule>
    <cfRule type="cellIs" dxfId="110" priority="18" operator="greaterThan">
      <formula>$B$25+10</formula>
    </cfRule>
  </conditionalFormatting>
  <conditionalFormatting sqref="C26:D26">
    <cfRule type="cellIs" dxfId="109" priority="15" operator="lessThan">
      <formula>$B$26-10</formula>
    </cfRule>
    <cfRule type="cellIs" dxfId="108" priority="16" operator="greaterThan">
      <formula>$B$26+10</formula>
    </cfRule>
  </conditionalFormatting>
  <conditionalFormatting sqref="C27:D27">
    <cfRule type="cellIs" dxfId="107" priority="13" operator="lessThan">
      <formula>$B$27-10</formula>
    </cfRule>
    <cfRule type="cellIs" dxfId="106" priority="14" operator="greaterThan">
      <formula>$B$27+10</formula>
    </cfRule>
  </conditionalFormatting>
  <conditionalFormatting sqref="C28:D28">
    <cfRule type="cellIs" dxfId="105" priority="9" operator="lessThan">
      <formula>$B$28-10</formula>
    </cfRule>
    <cfRule type="cellIs" dxfId="104" priority="10" operator="greaterThan">
      <formula>$B$28+10</formula>
    </cfRule>
  </conditionalFormatting>
  <conditionalFormatting sqref="C33:D33">
    <cfRule type="cellIs" dxfId="103" priority="202" operator="lessThan">
      <formula>#REF!-10</formula>
    </cfRule>
    <cfRule type="cellIs" dxfId="102" priority="203" operator="greaterThan">
      <formula>#REF!+10</formula>
    </cfRule>
  </conditionalFormatting>
  <conditionalFormatting sqref="J33:K33">
    <cfRule type="cellIs" dxfId="101" priority="204" operator="lessThan">
      <formula>$I$33-10</formula>
    </cfRule>
    <cfRule type="cellIs" dxfId="100" priority="205" operator="greaterThan">
      <formula>$I$33+10</formula>
    </cfRule>
  </conditionalFormatting>
  <conditionalFormatting sqref="I11">
    <cfRule type="cellIs" dxfId="99" priority="206" operator="greaterThan">
      <formula>$D$11</formula>
    </cfRule>
    <cfRule type="cellIs" dxfId="98" priority="207" operator="lessThan">
      <formula>$E$11</formula>
    </cfRule>
  </conditionalFormatting>
  <conditionalFormatting sqref="D10">
    <cfRule type="cellIs" dxfId="97" priority="208" stopIfTrue="1" operator="greaterThan">
      <formula>$D$8</formula>
    </cfRule>
  </conditionalFormatting>
  <conditionalFormatting sqref="I10">
    <cfRule type="cellIs" dxfId="96" priority="5" operator="greaterThan">
      <formula>$D$10</formula>
    </cfRule>
    <cfRule type="cellIs" dxfId="95" priority="6" operator="lessThan">
      <formula>$E$10</formula>
    </cfRule>
  </conditionalFormatting>
  <conditionalFormatting sqref="J36:K36">
    <cfRule type="cellIs" dxfId="94" priority="37" operator="lessThan">
      <formula>$I$36-10</formula>
    </cfRule>
    <cfRule type="cellIs" dxfId="93" priority="38" operator="greaterThan">
      <formula>$I$36+10</formula>
    </cfRule>
  </conditionalFormatting>
  <conditionalFormatting sqref="J35">
    <cfRule type="cellIs" dxfId="92" priority="3" operator="lessThan">
      <formula>$I$35-10</formula>
    </cfRule>
    <cfRule type="cellIs" dxfId="91" priority="4" operator="greaterThan">
      <formula>$I$35+10</formula>
    </cfRule>
  </conditionalFormatting>
  <conditionalFormatting sqref="K35">
    <cfRule type="cellIs" dxfId="90" priority="1" operator="lessThan">
      <formula>$I$35-10</formula>
    </cfRule>
    <cfRule type="cellIs" dxfId="89" priority="2" operator="greaterThan">
      <formula>$I$35+10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5"/>
  <sheetViews>
    <sheetView topLeftCell="A7" zoomScale="85" zoomScaleNormal="85" workbookViewId="0">
      <selection activeCell="M14" sqref="M14"/>
    </sheetView>
  </sheetViews>
  <sheetFormatPr baseColWidth="10" defaultColWidth="9.23046875" defaultRowHeight="15.5"/>
  <cols>
    <col min="1" max="1" width="11.07421875" bestFit="1" customWidth="1"/>
    <col min="2" max="2" width="6.4609375" customWidth="1"/>
    <col min="3" max="3" width="6.61328125" customWidth="1"/>
    <col min="4" max="4" width="5.69140625" customWidth="1"/>
    <col min="5" max="5" width="5.921875" customWidth="1"/>
    <col min="6" max="6" width="10.921875" customWidth="1"/>
    <col min="7" max="7" width="7" bestFit="1" customWidth="1"/>
    <col min="8" max="8" width="6.4609375" customWidth="1"/>
    <col min="9" max="9" width="8.84375" customWidth="1"/>
    <col min="11" max="11" width="10.23046875" customWidth="1"/>
    <col min="12" max="12" width="2.4609375" customWidth="1"/>
  </cols>
  <sheetData>
    <row r="1" spans="1:150" s="1" customFormat="1" ht="20.5" thickBot="1">
      <c r="A1" s="55" t="s">
        <v>47</v>
      </c>
      <c r="B1" s="369" t="str">
        <f>Synthese!B5</f>
        <v>NIVIUK</v>
      </c>
      <c r="C1" s="412"/>
      <c r="E1" s="352" t="s">
        <v>18</v>
      </c>
      <c r="F1" s="371"/>
      <c r="G1" s="353"/>
      <c r="H1" s="369">
        <f>Synthese!F5</f>
        <v>0</v>
      </c>
      <c r="I1" s="370"/>
      <c r="J1" s="370"/>
      <c r="K1" s="370"/>
      <c r="L1" s="412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</row>
    <row r="2" spans="1:150" s="1" customFormat="1" ht="20.5" thickBot="1">
      <c r="A2" s="55" t="s">
        <v>48</v>
      </c>
      <c r="B2" s="369" t="str">
        <f>Synthese!B6</f>
        <v>IP8</v>
      </c>
      <c r="C2" s="412"/>
      <c r="E2" s="352" t="s">
        <v>17</v>
      </c>
      <c r="F2" s="371"/>
      <c r="G2" s="353"/>
      <c r="H2" s="369">
        <f>Synthese!F6</f>
        <v>0</v>
      </c>
      <c r="I2" s="370"/>
      <c r="J2" s="370"/>
      <c r="K2" s="370"/>
      <c r="L2" s="412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</row>
    <row r="3" spans="1:150" s="1" customFormat="1" ht="20.5" thickBot="1">
      <c r="A3" s="44" t="s">
        <v>49</v>
      </c>
      <c r="B3" s="369" t="str">
        <f>Synthese!B7</f>
        <v>24</v>
      </c>
      <c r="C3" s="412"/>
      <c r="E3" s="352" t="s">
        <v>19</v>
      </c>
      <c r="F3" s="371"/>
      <c r="G3" s="353"/>
      <c r="H3" s="369">
        <f>Synthese!F7</f>
        <v>0</v>
      </c>
      <c r="I3" s="370"/>
      <c r="J3" s="370"/>
      <c r="K3" s="370"/>
      <c r="L3" s="412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</row>
    <row r="4" spans="1:150">
      <c r="A4" s="1"/>
      <c r="C4" s="1"/>
      <c r="D4" s="1"/>
      <c r="E4" s="427"/>
      <c r="F4" s="427"/>
      <c r="G4" s="427"/>
      <c r="H4" s="428"/>
      <c r="I4" s="428"/>
      <c r="J4" s="428"/>
      <c r="K4" s="428"/>
      <c r="L4" s="428"/>
    </row>
    <row r="5" spans="1:150">
      <c r="A5" s="1"/>
      <c r="C5" s="1"/>
      <c r="D5" s="1"/>
      <c r="E5" s="21"/>
      <c r="F5" s="21"/>
      <c r="G5" s="21"/>
      <c r="H5" s="36"/>
      <c r="I5" s="36"/>
      <c r="J5" s="36"/>
      <c r="K5" s="36"/>
      <c r="L5" s="36"/>
    </row>
    <row r="6" spans="1:150">
      <c r="A6" s="1"/>
      <c r="C6" s="1"/>
      <c r="D6" s="1"/>
      <c r="E6" s="21"/>
      <c r="F6" s="21"/>
      <c r="G6" s="21"/>
      <c r="H6" s="36"/>
      <c r="I6" s="36"/>
      <c r="J6" s="36"/>
      <c r="K6" s="36"/>
      <c r="L6" s="36"/>
    </row>
    <row r="7" spans="1:150">
      <c r="A7" s="3"/>
      <c r="M7" s="41" t="s">
        <v>0</v>
      </c>
    </row>
    <row r="8" spans="1:150">
      <c r="A8" s="89"/>
      <c r="B8" s="89"/>
      <c r="C8" s="89"/>
      <c r="D8" s="89"/>
      <c r="E8" s="89"/>
      <c r="M8" s="42" t="s">
        <v>21</v>
      </c>
    </row>
    <row r="9" spans="1:150">
      <c r="A9" s="30"/>
      <c r="B9" s="30"/>
      <c r="C9" s="30"/>
      <c r="D9" s="30"/>
      <c r="E9" s="30"/>
      <c r="M9" s="43" t="s">
        <v>22</v>
      </c>
    </row>
    <row r="10" spans="1:150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M10" s="59" t="s">
        <v>13</v>
      </c>
    </row>
    <row r="11" spans="1:150" ht="26">
      <c r="A11" s="215" t="s">
        <v>105</v>
      </c>
      <c r="B11" s="216" t="s">
        <v>12</v>
      </c>
      <c r="C11" s="216" t="s">
        <v>96</v>
      </c>
      <c r="D11" s="216" t="s">
        <v>1</v>
      </c>
      <c r="E11" s="216"/>
      <c r="F11" s="217"/>
      <c r="G11" s="218" t="s">
        <v>97</v>
      </c>
      <c r="H11" s="233" t="s">
        <v>98</v>
      </c>
      <c r="I11" s="227" t="s">
        <v>99</v>
      </c>
      <c r="J11" s="423"/>
      <c r="K11" s="423"/>
    </row>
    <row r="12" spans="1:150">
      <c r="A12" s="219" t="s">
        <v>100</v>
      </c>
      <c r="B12" s="226">
        <v>525</v>
      </c>
      <c r="C12" s="226">
        <v>525</v>
      </c>
      <c r="D12" s="226">
        <v>525</v>
      </c>
      <c r="E12" s="220"/>
      <c r="F12" s="220"/>
      <c r="G12" s="229">
        <f>B12-D12</f>
        <v>0</v>
      </c>
      <c r="H12" s="219" t="s">
        <v>101</v>
      </c>
      <c r="I12" s="228" t="s">
        <v>102</v>
      </c>
      <c r="J12" s="420"/>
      <c r="K12" s="420"/>
    </row>
    <row r="13" spans="1:150">
      <c r="J13" s="24"/>
      <c r="K13" s="24"/>
    </row>
    <row r="14" spans="1:150" ht="26">
      <c r="A14" s="215"/>
      <c r="B14" s="216" t="s">
        <v>12</v>
      </c>
      <c r="C14" s="216" t="s">
        <v>96</v>
      </c>
      <c r="D14" s="216" t="s">
        <v>1</v>
      </c>
      <c r="E14" s="216"/>
      <c r="F14" s="217"/>
      <c r="G14" s="218" t="s">
        <v>97</v>
      </c>
      <c r="H14" s="233" t="s">
        <v>98</v>
      </c>
      <c r="I14" s="227" t="s">
        <v>99</v>
      </c>
      <c r="J14" s="423"/>
      <c r="K14" s="423"/>
    </row>
    <row r="15" spans="1:150">
      <c r="A15" s="219" t="s">
        <v>106</v>
      </c>
      <c r="B15" s="336"/>
      <c r="C15" s="336"/>
      <c r="D15" s="336"/>
      <c r="E15" s="220"/>
      <c r="F15" s="220"/>
      <c r="G15" s="230">
        <f>B15-D15</f>
        <v>0</v>
      </c>
      <c r="H15" s="219" t="s">
        <v>101</v>
      </c>
      <c r="I15" s="228" t="s">
        <v>102</v>
      </c>
      <c r="J15" s="420"/>
      <c r="K15" s="420"/>
    </row>
    <row r="16" spans="1:150">
      <c r="A16" s="25" t="s">
        <v>104</v>
      </c>
      <c r="B16" s="67">
        <f>B12-B15</f>
        <v>525</v>
      </c>
      <c r="C16" s="67">
        <f t="shared" ref="C16:D16" si="0">C12-C15</f>
        <v>525</v>
      </c>
      <c r="D16" s="67">
        <f t="shared" si="0"/>
        <v>525</v>
      </c>
      <c r="G16" s="235">
        <f>G12-G15</f>
        <v>0</v>
      </c>
    </row>
    <row r="17" spans="1:15">
      <c r="A17" s="1"/>
      <c r="B17" s="24"/>
      <c r="C17" s="24"/>
      <c r="D17" s="24"/>
      <c r="E17" s="2"/>
      <c r="F17" s="2"/>
      <c r="G17" s="317"/>
    </row>
    <row r="18" spans="1:15">
      <c r="A18" s="1" t="s">
        <v>131</v>
      </c>
      <c r="B18" s="216" t="s">
        <v>12</v>
      </c>
      <c r="C18" s="216" t="s">
        <v>96</v>
      </c>
      <c r="D18" s="216" t="s">
        <v>1</v>
      </c>
      <c r="E18" s="2"/>
      <c r="F18" s="2"/>
      <c r="G18" s="317"/>
    </row>
    <row r="19" spans="1:15">
      <c r="A19" s="1"/>
      <c r="B19" s="330"/>
      <c r="C19" s="330"/>
      <c r="D19" s="330"/>
      <c r="E19" s="2"/>
      <c r="F19" s="2"/>
      <c r="G19" s="317"/>
    </row>
    <row r="20" spans="1:15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22"/>
    </row>
    <row r="21" spans="1:15" ht="56">
      <c r="A21" s="318"/>
      <c r="B21" s="318"/>
      <c r="C21" s="318"/>
      <c r="D21" s="234"/>
      <c r="E21" s="214"/>
      <c r="F21" s="426" t="s">
        <v>107</v>
      </c>
      <c r="G21" s="426"/>
      <c r="I21" s="319"/>
      <c r="J21" s="423"/>
      <c r="K21" s="423"/>
      <c r="L21" s="214"/>
      <c r="M21" s="225" t="s">
        <v>103</v>
      </c>
      <c r="N21" s="229">
        <f>F22+G12</f>
        <v>120</v>
      </c>
      <c r="O21" s="221"/>
    </row>
    <row r="22" spans="1:15">
      <c r="A22" s="320"/>
      <c r="B22" s="223"/>
      <c r="C22" s="223"/>
      <c r="E22" s="224" t="s">
        <v>132</v>
      </c>
      <c r="F22" s="424">
        <v>120</v>
      </c>
      <c r="G22" s="425"/>
      <c r="I22" s="320"/>
      <c r="J22" s="420"/>
      <c r="K22" s="420"/>
      <c r="L22" s="214"/>
      <c r="M22" s="223"/>
      <c r="N22" s="223"/>
      <c r="O22" s="223"/>
    </row>
    <row r="23" spans="1:15">
      <c r="A23" s="24"/>
      <c r="B23" s="24"/>
      <c r="C23" s="24"/>
      <c r="I23" s="24"/>
      <c r="J23" s="24"/>
      <c r="K23" s="24"/>
    </row>
    <row r="24" spans="1:15" ht="56">
      <c r="A24" s="320"/>
      <c r="B24" s="223"/>
      <c r="C24" s="223"/>
      <c r="E24" s="224" t="s">
        <v>132</v>
      </c>
      <c r="F24" s="418">
        <f>D19-B19</f>
        <v>0</v>
      </c>
      <c r="G24" s="419"/>
      <c r="I24" s="320"/>
      <c r="J24" s="420"/>
      <c r="K24" s="420"/>
      <c r="M24" s="225" t="s">
        <v>103</v>
      </c>
      <c r="N24" s="230">
        <f>F24+G15</f>
        <v>0</v>
      </c>
    </row>
    <row r="25" spans="1:15">
      <c r="A25" s="24"/>
      <c r="B25" s="211"/>
      <c r="C25" s="211"/>
      <c r="D25" s="214"/>
      <c r="F25" s="421">
        <f>F22-F24</f>
        <v>120</v>
      </c>
      <c r="G25" s="422"/>
      <c r="H25" s="231"/>
      <c r="I25" s="232"/>
      <c r="J25" s="411"/>
      <c r="K25" s="411"/>
      <c r="N25" s="236">
        <f>N21-N24</f>
        <v>120</v>
      </c>
      <c r="O25" s="221" t="s">
        <v>102</v>
      </c>
    </row>
  </sheetData>
  <sheetProtection sheet="1" objects="1" scenarios="1"/>
  <mergeCells count="23">
    <mergeCell ref="B1:C1"/>
    <mergeCell ref="B2:C2"/>
    <mergeCell ref="E2:G2"/>
    <mergeCell ref="J11:K11"/>
    <mergeCell ref="J12:K12"/>
    <mergeCell ref="E1:G1"/>
    <mergeCell ref="H1:L1"/>
    <mergeCell ref="E3:G3"/>
    <mergeCell ref="H3:L3"/>
    <mergeCell ref="E4:G4"/>
    <mergeCell ref="H4:L4"/>
    <mergeCell ref="H2:L2"/>
    <mergeCell ref="F24:G24"/>
    <mergeCell ref="J24:K24"/>
    <mergeCell ref="F25:G25"/>
    <mergeCell ref="J25:K25"/>
    <mergeCell ref="B3:C3"/>
    <mergeCell ref="J14:K14"/>
    <mergeCell ref="J15:K15"/>
    <mergeCell ref="F22:G22"/>
    <mergeCell ref="J22:K22"/>
    <mergeCell ref="F21:G21"/>
    <mergeCell ref="J21:K21"/>
  </mergeCells>
  <phoneticPr fontId="0" type="noConversion"/>
  <conditionalFormatting sqref="B16:D16">
    <cfRule type="cellIs" dxfId="88" priority="25" operator="lessThan">
      <formula>-5</formula>
    </cfRule>
    <cfRule type="cellIs" dxfId="87" priority="26" operator="greaterThan">
      <formula>5</formula>
    </cfRule>
  </conditionalFormatting>
  <conditionalFormatting sqref="G16">
    <cfRule type="cellIs" dxfId="86" priority="21" operator="lessThan">
      <formula>-5</formula>
    </cfRule>
    <cfRule type="cellIs" dxfId="85" priority="22" operator="greaterThan">
      <formula>5</formula>
    </cfRule>
  </conditionalFormatting>
  <conditionalFormatting sqref="B17:D17 B19:D19">
    <cfRule type="cellIs" dxfId="84" priority="11" operator="lessThan">
      <formula>-5</formula>
    </cfRule>
    <cfRule type="cellIs" dxfId="83" priority="12" operator="greaterThan">
      <formula>5</formula>
    </cfRule>
  </conditionalFormatting>
  <conditionalFormatting sqref="G17:G19">
    <cfRule type="cellIs" dxfId="82" priority="9" operator="lessThan">
      <formula>-5</formula>
    </cfRule>
    <cfRule type="cellIs" dxfId="81" priority="10" operator="greaterThan">
      <formula>5</formula>
    </cfRule>
  </conditionalFormatting>
  <conditionalFormatting sqref="B25">
    <cfRule type="cellIs" dxfId="80" priority="7" operator="lessThan">
      <formula>-5</formula>
    </cfRule>
    <cfRule type="cellIs" dxfId="79" priority="8" operator="greaterThan">
      <formula>5</formula>
    </cfRule>
  </conditionalFormatting>
  <conditionalFormatting sqref="F25">
    <cfRule type="cellIs" dxfId="78" priority="5" operator="lessThan">
      <formula>-5</formula>
    </cfRule>
    <cfRule type="cellIs" dxfId="77" priority="6" operator="greaterThan">
      <formula>5</formula>
    </cfRule>
  </conditionalFormatting>
  <conditionalFormatting sqref="N25">
    <cfRule type="cellIs" dxfId="76" priority="1" operator="lessThan">
      <formula>-5</formula>
    </cfRule>
    <cfRule type="cellIs" dxfId="75" priority="2" operator="greaterThan">
      <formula>5</formula>
    </cfRule>
  </conditionalFormatting>
  <conditionalFormatting sqref="J25">
    <cfRule type="cellIs" dxfId="74" priority="3" operator="lessThan">
      <formula>-5</formula>
    </cfRule>
    <cfRule type="cellIs" dxfId="73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2"/>
  <sheetViews>
    <sheetView topLeftCell="A7" zoomScale="55" zoomScaleNormal="55" workbookViewId="0">
      <selection activeCell="AF25" sqref="AF25"/>
    </sheetView>
  </sheetViews>
  <sheetFormatPr baseColWidth="10" defaultRowHeight="15.5"/>
  <cols>
    <col min="2" max="2" width="9.53515625" customWidth="1"/>
    <col min="3" max="7" width="6.69140625" customWidth="1"/>
    <col min="8" max="8" width="6.765625" customWidth="1"/>
    <col min="9" max="19" width="6.69140625" customWidth="1"/>
    <col min="20" max="20" width="8.23046875" customWidth="1"/>
    <col min="21" max="22" width="6.69140625" customWidth="1"/>
    <col min="23" max="29" width="6.23046875" customWidth="1"/>
  </cols>
  <sheetData>
    <row r="1" spans="1:151" s="1" customFormat="1" ht="20.5" thickBot="1">
      <c r="A1" s="55" t="s">
        <v>47</v>
      </c>
      <c r="B1" s="369" t="str">
        <f>Synthese!B5</f>
        <v>NIVIUK</v>
      </c>
      <c r="C1" s="415"/>
      <c r="D1" s="416"/>
      <c r="F1" s="352" t="s">
        <v>18</v>
      </c>
      <c r="G1" s="371"/>
      <c r="H1" s="353"/>
      <c r="I1" s="369">
        <f>Synthese!F5</f>
        <v>0</v>
      </c>
      <c r="J1" s="415"/>
      <c r="K1" s="415"/>
      <c r="L1" s="415"/>
      <c r="M1" s="416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5" t="s">
        <v>48</v>
      </c>
      <c r="B2" s="369" t="str">
        <f>Synthese!B6</f>
        <v>IP8</v>
      </c>
      <c r="C2" s="415"/>
      <c r="D2" s="416"/>
      <c r="F2" s="352" t="s">
        <v>17</v>
      </c>
      <c r="G2" s="371"/>
      <c r="H2" s="353"/>
      <c r="I2" s="369">
        <f>Synthese!F6</f>
        <v>0</v>
      </c>
      <c r="J2" s="415"/>
      <c r="K2" s="415"/>
      <c r="L2" s="415"/>
      <c r="M2" s="416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4" t="s">
        <v>49</v>
      </c>
      <c r="B3" s="369" t="str">
        <f>Synthese!B7</f>
        <v>24</v>
      </c>
      <c r="C3" s="415"/>
      <c r="D3" s="416"/>
      <c r="F3" s="352" t="s">
        <v>19</v>
      </c>
      <c r="G3" s="371"/>
      <c r="H3" s="353"/>
      <c r="I3" s="369">
        <f>Synthese!F7</f>
        <v>0</v>
      </c>
      <c r="J3" s="415"/>
      <c r="K3" s="415"/>
      <c r="L3" s="415"/>
      <c r="M3" s="416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427"/>
      <c r="G4" s="427"/>
      <c r="H4" s="427"/>
      <c r="I4" s="428"/>
      <c r="J4" s="428"/>
      <c r="K4" s="428"/>
      <c r="L4" s="428"/>
      <c r="M4" s="428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6"/>
      <c r="J5" s="36"/>
      <c r="K5" s="449" t="s">
        <v>0</v>
      </c>
      <c r="L5" s="449"/>
      <c r="M5" s="36"/>
      <c r="N5" s="407"/>
      <c r="O5" s="407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6"/>
      <c r="J6" s="36"/>
      <c r="K6" s="431" t="s">
        <v>21</v>
      </c>
      <c r="L6" s="431"/>
      <c r="M6" s="36"/>
      <c r="N6" s="411"/>
      <c r="O6" s="411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433"/>
      <c r="B7" s="433"/>
      <c r="C7" s="433"/>
      <c r="D7" s="433"/>
      <c r="G7" s="106"/>
      <c r="H7" s="106"/>
      <c r="I7" s="106"/>
      <c r="J7" s="106"/>
      <c r="K7" s="430" t="s">
        <v>22</v>
      </c>
      <c r="L7" s="430"/>
      <c r="N7" s="410"/>
      <c r="O7" s="410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40"/>
      <c r="H8" s="40"/>
      <c r="I8" s="40"/>
      <c r="J8" s="40"/>
      <c r="K8" s="429" t="s">
        <v>13</v>
      </c>
      <c r="L8" s="429"/>
      <c r="M8" s="1"/>
      <c r="N8" s="410"/>
      <c r="O8" s="410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39"/>
      <c r="C9" s="39"/>
      <c r="D9" s="39"/>
      <c r="E9" s="1"/>
      <c r="F9" s="40"/>
      <c r="G9" s="40"/>
      <c r="H9" s="30"/>
      <c r="I9" s="40"/>
      <c r="J9" s="40"/>
      <c r="K9" s="40"/>
      <c r="L9" s="40"/>
      <c r="M9" s="40"/>
      <c r="N9" s="410"/>
      <c r="O9" s="410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39"/>
      <c r="C10" s="39"/>
      <c r="D10" s="39"/>
      <c r="E10" s="1"/>
      <c r="F10" s="40"/>
      <c r="G10" s="40"/>
      <c r="H10" s="30"/>
      <c r="I10" s="40"/>
      <c r="J10" s="40"/>
      <c r="K10" s="40"/>
      <c r="L10" s="40"/>
      <c r="M10" s="40"/>
      <c r="N10" s="211"/>
      <c r="O10" s="211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39"/>
      <c r="C11" s="39"/>
      <c r="D11" s="39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39"/>
      <c r="C12" s="39"/>
      <c r="D12" s="39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39"/>
      <c r="C13" s="39"/>
      <c r="D13" s="39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39"/>
      <c r="C14" s="39"/>
      <c r="D14" s="39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7.5" customHeight="1" thickBot="1">
      <c r="A15" s="20"/>
      <c r="B15" s="39"/>
      <c r="C15" s="39"/>
      <c r="D15" s="39"/>
      <c r="E15" s="1"/>
      <c r="F15" s="1"/>
      <c r="G15" s="24"/>
      <c r="H15" s="24"/>
      <c r="I15" s="1"/>
      <c r="J15" s="24"/>
      <c r="M15" s="1"/>
      <c r="O15" s="20"/>
      <c r="S15" s="241" t="s">
        <v>112</v>
      </c>
      <c r="T15" s="337">
        <v>0</v>
      </c>
      <c r="U15" s="24"/>
      <c r="V15" s="491" t="s">
        <v>111</v>
      </c>
      <c r="W15" s="492"/>
      <c r="X15" s="492"/>
      <c r="Y15" s="493"/>
      <c r="Z15" s="338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 ht="23" customHeight="1">
      <c r="A16" s="20"/>
      <c r="B16" s="39"/>
      <c r="C16" s="39"/>
      <c r="D16" s="39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20"/>
      <c r="B17" s="39"/>
      <c r="C17" s="39"/>
      <c r="D17" s="39"/>
      <c r="E17" s="1"/>
      <c r="F17" s="40"/>
      <c r="G17" s="40"/>
      <c r="H17" s="30"/>
      <c r="I17" s="40"/>
      <c r="J17" s="40"/>
      <c r="K17" s="40"/>
      <c r="L17" s="40"/>
      <c r="M17" s="40"/>
      <c r="N17" s="211"/>
      <c r="O17" s="211"/>
      <c r="P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6" thickBot="1">
      <c r="A18" s="19"/>
      <c r="B18" s="39"/>
      <c r="C18" s="446" t="s">
        <v>53</v>
      </c>
      <c r="D18" s="447"/>
      <c r="E18" s="447"/>
      <c r="F18" s="447"/>
      <c r="G18" s="448"/>
      <c r="H18" s="450" t="s">
        <v>68</v>
      </c>
      <c r="I18" s="451"/>
      <c r="J18" s="451"/>
      <c r="K18" s="451"/>
      <c r="L18" s="452"/>
      <c r="M18" s="450" t="s">
        <v>69</v>
      </c>
      <c r="N18" s="451"/>
      <c r="O18" s="451"/>
      <c r="P18" s="451"/>
      <c r="Q18" s="452"/>
      <c r="S18" s="494" t="s">
        <v>85</v>
      </c>
      <c r="T18" s="495"/>
      <c r="U18" s="495"/>
      <c r="V18" s="495"/>
      <c r="W18" s="496"/>
      <c r="Y18" s="494" t="s">
        <v>70</v>
      </c>
      <c r="Z18" s="495"/>
      <c r="AA18" s="495"/>
      <c r="AB18" s="495"/>
      <c r="AC18" s="496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</row>
    <row r="19" spans="1:151" ht="16" thickBot="1">
      <c r="B19" s="88" t="s">
        <v>20</v>
      </c>
      <c r="C19" s="279" t="s">
        <v>79</v>
      </c>
      <c r="D19" s="280" t="s">
        <v>80</v>
      </c>
      <c r="E19" s="280" t="s">
        <v>81</v>
      </c>
      <c r="F19" s="280" t="s">
        <v>78</v>
      </c>
      <c r="G19" s="281" t="s">
        <v>62</v>
      </c>
      <c r="H19" s="269" t="s">
        <v>75</v>
      </c>
      <c r="I19" s="270" t="s">
        <v>76</v>
      </c>
      <c r="J19" s="270" t="s">
        <v>77</v>
      </c>
      <c r="K19" s="270" t="s">
        <v>78</v>
      </c>
      <c r="L19" s="271" t="s">
        <v>2</v>
      </c>
      <c r="M19" s="269" t="s">
        <v>75</v>
      </c>
      <c r="N19" s="270" t="s">
        <v>76</v>
      </c>
      <c r="O19" s="270" t="s">
        <v>77</v>
      </c>
      <c r="P19" s="270" t="s">
        <v>78</v>
      </c>
      <c r="Q19" s="271" t="s">
        <v>2</v>
      </c>
      <c r="S19" s="261" t="s">
        <v>75</v>
      </c>
      <c r="T19" s="262" t="s">
        <v>76</v>
      </c>
      <c r="U19" s="262" t="s">
        <v>77</v>
      </c>
      <c r="V19" s="262" t="s">
        <v>78</v>
      </c>
      <c r="W19" s="263" t="s">
        <v>2</v>
      </c>
      <c r="Y19" s="261" t="s">
        <v>75</v>
      </c>
      <c r="Z19" s="262" t="s">
        <v>76</v>
      </c>
      <c r="AA19" s="262" t="s">
        <v>77</v>
      </c>
      <c r="AB19" s="262" t="s">
        <v>78</v>
      </c>
      <c r="AC19" s="263" t="s">
        <v>2</v>
      </c>
      <c r="AD19" s="24"/>
      <c r="AE19" s="86"/>
      <c r="AF19" s="85"/>
      <c r="AG19" s="24"/>
      <c r="AH19" s="86"/>
    </row>
    <row r="20" spans="1:151">
      <c r="B20" s="278">
        <v>1</v>
      </c>
      <c r="C20" s="282">
        <v>8321</v>
      </c>
      <c r="D20" s="283">
        <v>8309</v>
      </c>
      <c r="E20" s="283">
        <v>8360</v>
      </c>
      <c r="F20" s="284"/>
      <c r="G20" s="285">
        <v>8366</v>
      </c>
      <c r="H20" s="272">
        <f>S20+$T$15+$Z$15</f>
        <v>0</v>
      </c>
      <c r="I20" s="273">
        <f>T20+$T$15+$Z$15</f>
        <v>0</v>
      </c>
      <c r="J20" s="273">
        <f>U20+$T$15+$Z$15</f>
        <v>0</v>
      </c>
      <c r="K20" s="264"/>
      <c r="L20" s="274">
        <f>W20+$T$15+$Z$15</f>
        <v>0</v>
      </c>
      <c r="M20" s="272">
        <f>Y20+$T$15+$Z$15</f>
        <v>0</v>
      </c>
      <c r="N20" s="273">
        <f>Z20+$T$15+$Z$15</f>
        <v>0</v>
      </c>
      <c r="O20" s="273">
        <f>AA20+$T$15+$Z$15</f>
        <v>0</v>
      </c>
      <c r="P20" s="264"/>
      <c r="Q20" s="274">
        <f>AC20+$T$15+$Z$15</f>
        <v>0</v>
      </c>
      <c r="S20" s="339"/>
      <c r="T20" s="335"/>
      <c r="U20" s="335"/>
      <c r="V20" s="264"/>
      <c r="W20" s="327"/>
      <c r="Y20" s="339"/>
      <c r="Z20" s="335"/>
      <c r="AA20" s="335"/>
      <c r="AB20" s="264"/>
      <c r="AC20" s="327"/>
      <c r="AD20" s="24"/>
      <c r="AE20" s="24"/>
      <c r="AF20" s="24"/>
      <c r="AG20" s="24"/>
      <c r="AH20" s="24"/>
    </row>
    <row r="21" spans="1:151">
      <c r="B21" s="252">
        <v>2</v>
      </c>
      <c r="C21" s="286">
        <v>8190</v>
      </c>
      <c r="D21" s="245">
        <v>8176</v>
      </c>
      <c r="E21" s="245">
        <v>8294</v>
      </c>
      <c r="F21" s="25"/>
      <c r="G21" s="287">
        <v>8245</v>
      </c>
      <c r="H21" s="101">
        <f t="shared" ref="H21:H33" si="0">S21+$T$15+$Z$15</f>
        <v>0</v>
      </c>
      <c r="I21" s="90">
        <f t="shared" ref="I21:I27" si="1">T21+$T$15+$Z$15</f>
        <v>0</v>
      </c>
      <c r="J21" s="90">
        <f t="shared" ref="J21:J41" si="2">U21+$T$15+$Z$15</f>
        <v>0</v>
      </c>
      <c r="K21" s="26"/>
      <c r="L21" s="102">
        <f t="shared" ref="L21:L27" si="3">W21+$T$15+$Z$15</f>
        <v>0</v>
      </c>
      <c r="M21" s="101">
        <f t="shared" ref="M21:M33" si="4">Y21+$T$15+$Z$15</f>
        <v>0</v>
      </c>
      <c r="N21" s="90">
        <f t="shared" ref="N21:N27" si="5">Z21+$T$15+$Z$15</f>
        <v>0</v>
      </c>
      <c r="O21" s="90">
        <f t="shared" ref="O21:O41" si="6">AA21+$T$15+$Z$15</f>
        <v>0</v>
      </c>
      <c r="P21" s="26"/>
      <c r="Q21" s="102">
        <f t="shared" ref="Q21:Q27" si="7">AC21+$T$15+$Z$15</f>
        <v>0</v>
      </c>
      <c r="S21" s="340"/>
      <c r="T21" s="330"/>
      <c r="U21" s="330"/>
      <c r="V21" s="26"/>
      <c r="W21" s="331"/>
      <c r="Y21" s="340"/>
      <c r="Z21" s="330"/>
      <c r="AA21" s="330"/>
      <c r="AB21" s="26"/>
      <c r="AC21" s="331"/>
      <c r="AD21" s="24"/>
      <c r="AE21" s="24"/>
      <c r="AF21" s="24"/>
      <c r="AG21" s="24"/>
      <c r="AH21" s="24"/>
    </row>
    <row r="22" spans="1:151">
      <c r="B22" s="252">
        <v>3</v>
      </c>
      <c r="C22" s="286">
        <v>8146</v>
      </c>
      <c r="D22" s="245">
        <v>8132</v>
      </c>
      <c r="E22" s="245">
        <v>8173</v>
      </c>
      <c r="F22" s="25"/>
      <c r="G22" s="287">
        <v>8199</v>
      </c>
      <c r="H22" s="101">
        <f t="shared" si="0"/>
        <v>0</v>
      </c>
      <c r="I22" s="90">
        <f t="shared" si="1"/>
        <v>0</v>
      </c>
      <c r="J22" s="90">
        <f t="shared" si="2"/>
        <v>0</v>
      </c>
      <c r="K22" s="26"/>
      <c r="L22" s="102">
        <f t="shared" si="3"/>
        <v>0</v>
      </c>
      <c r="M22" s="101">
        <f t="shared" si="4"/>
        <v>0</v>
      </c>
      <c r="N22" s="90">
        <f t="shared" si="5"/>
        <v>0</v>
      </c>
      <c r="O22" s="90">
        <f t="shared" si="6"/>
        <v>0</v>
      </c>
      <c r="P22" s="26"/>
      <c r="Q22" s="102">
        <f t="shared" si="7"/>
        <v>0</v>
      </c>
      <c r="S22" s="340"/>
      <c r="T22" s="330"/>
      <c r="U22" s="330"/>
      <c r="V22" s="26"/>
      <c r="W22" s="331"/>
      <c r="Y22" s="340"/>
      <c r="Z22" s="330"/>
      <c r="AA22" s="330"/>
      <c r="AB22" s="26"/>
      <c r="AC22" s="331"/>
      <c r="AD22" s="24"/>
      <c r="AE22" s="24"/>
      <c r="AF22" s="24"/>
      <c r="AG22" s="24"/>
      <c r="AH22" s="24"/>
    </row>
    <row r="23" spans="1:151">
      <c r="B23" s="252">
        <v>4</v>
      </c>
      <c r="C23" s="286">
        <v>8185</v>
      </c>
      <c r="D23" s="245">
        <v>8171</v>
      </c>
      <c r="E23" s="245">
        <v>8169</v>
      </c>
      <c r="F23" s="25"/>
      <c r="G23" s="287">
        <v>8297</v>
      </c>
      <c r="H23" s="101">
        <f t="shared" si="0"/>
        <v>0</v>
      </c>
      <c r="I23" s="90">
        <f t="shared" si="1"/>
        <v>0</v>
      </c>
      <c r="J23" s="90">
        <f t="shared" si="2"/>
        <v>0</v>
      </c>
      <c r="K23" s="26"/>
      <c r="L23" s="102">
        <f t="shared" si="3"/>
        <v>0</v>
      </c>
      <c r="M23" s="101">
        <f t="shared" si="4"/>
        <v>0</v>
      </c>
      <c r="N23" s="90">
        <f t="shared" si="5"/>
        <v>0</v>
      </c>
      <c r="O23" s="90">
        <f t="shared" si="6"/>
        <v>0</v>
      </c>
      <c r="P23" s="26"/>
      <c r="Q23" s="102">
        <f t="shared" si="7"/>
        <v>0</v>
      </c>
      <c r="S23" s="340"/>
      <c r="T23" s="330"/>
      <c r="U23" s="330"/>
      <c r="V23" s="26"/>
      <c r="W23" s="331"/>
      <c r="Y23" s="340"/>
      <c r="Z23" s="330"/>
      <c r="AA23" s="330"/>
      <c r="AB23" s="26"/>
      <c r="AC23" s="331"/>
      <c r="AD23" s="24"/>
      <c r="AE23" s="24"/>
      <c r="AF23" s="24"/>
      <c r="AG23" s="24"/>
      <c r="AH23" s="24"/>
    </row>
    <row r="24" spans="1:151">
      <c r="B24" s="252">
        <v>5</v>
      </c>
      <c r="C24" s="288">
        <v>8113</v>
      </c>
      <c r="D24" s="237">
        <v>8098</v>
      </c>
      <c r="E24" s="245">
        <v>8140</v>
      </c>
      <c r="F24" s="25"/>
      <c r="G24" s="289">
        <v>8129</v>
      </c>
      <c r="H24" s="248">
        <f t="shared" si="0"/>
        <v>0</v>
      </c>
      <c r="I24" s="249">
        <f t="shared" si="1"/>
        <v>0</v>
      </c>
      <c r="J24" s="90">
        <f t="shared" si="2"/>
        <v>0</v>
      </c>
      <c r="K24" s="26"/>
      <c r="L24" s="250">
        <f t="shared" si="3"/>
        <v>0</v>
      </c>
      <c r="M24" s="248">
        <f t="shared" si="4"/>
        <v>0</v>
      </c>
      <c r="N24" s="249">
        <f t="shared" si="5"/>
        <v>0</v>
      </c>
      <c r="O24" s="90">
        <f t="shared" si="6"/>
        <v>0</v>
      </c>
      <c r="P24" s="26"/>
      <c r="Q24" s="250">
        <f t="shared" si="7"/>
        <v>0</v>
      </c>
      <c r="S24" s="341"/>
      <c r="T24" s="344"/>
      <c r="U24" s="330"/>
      <c r="V24" s="26"/>
      <c r="W24" s="348"/>
      <c r="Y24" s="341"/>
      <c r="Z24" s="344"/>
      <c r="AA24" s="330"/>
      <c r="AB24" s="26"/>
      <c r="AC24" s="348"/>
      <c r="AD24" s="24"/>
      <c r="AE24" s="24"/>
      <c r="AF24" s="24"/>
      <c r="AG24" s="24"/>
      <c r="AH24" s="24"/>
    </row>
    <row r="25" spans="1:151">
      <c r="B25" s="252">
        <v>6</v>
      </c>
      <c r="C25" s="288">
        <v>7987</v>
      </c>
      <c r="D25" s="237">
        <v>7972</v>
      </c>
      <c r="E25" s="245">
        <v>8124</v>
      </c>
      <c r="F25" s="25"/>
      <c r="G25" s="289">
        <v>8024</v>
      </c>
      <c r="H25" s="248">
        <f t="shared" si="0"/>
        <v>0</v>
      </c>
      <c r="I25" s="249">
        <f t="shared" si="1"/>
        <v>0</v>
      </c>
      <c r="J25" s="90">
        <f t="shared" si="2"/>
        <v>0</v>
      </c>
      <c r="K25" s="26"/>
      <c r="L25" s="250">
        <f t="shared" si="3"/>
        <v>0</v>
      </c>
      <c r="M25" s="248">
        <f t="shared" si="4"/>
        <v>0</v>
      </c>
      <c r="N25" s="249">
        <f t="shared" si="5"/>
        <v>0</v>
      </c>
      <c r="O25" s="90">
        <f t="shared" si="6"/>
        <v>0</v>
      </c>
      <c r="P25" s="26"/>
      <c r="Q25" s="250">
        <f t="shared" si="7"/>
        <v>0</v>
      </c>
      <c r="S25" s="341"/>
      <c r="T25" s="344"/>
      <c r="U25" s="330"/>
      <c r="V25" s="26"/>
      <c r="W25" s="348"/>
      <c r="Y25" s="341"/>
      <c r="Z25" s="344"/>
      <c r="AA25" s="330"/>
      <c r="AB25" s="26"/>
      <c r="AC25" s="348"/>
      <c r="AD25" s="24"/>
      <c r="AE25" s="24"/>
      <c r="AF25" s="24"/>
      <c r="AG25" s="24"/>
      <c r="AH25" s="24"/>
    </row>
    <row r="26" spans="1:151">
      <c r="B26" s="252">
        <v>7</v>
      </c>
      <c r="C26" s="288">
        <v>7927</v>
      </c>
      <c r="D26" s="237">
        <v>7912</v>
      </c>
      <c r="E26" s="245">
        <v>8184</v>
      </c>
      <c r="F26" s="25"/>
      <c r="G26" s="289">
        <v>7967</v>
      </c>
      <c r="H26" s="248">
        <f t="shared" si="0"/>
        <v>0</v>
      </c>
      <c r="I26" s="249">
        <f t="shared" si="1"/>
        <v>0</v>
      </c>
      <c r="J26" s="90">
        <f t="shared" si="2"/>
        <v>0</v>
      </c>
      <c r="K26" s="26"/>
      <c r="L26" s="250">
        <f t="shared" si="3"/>
        <v>0</v>
      </c>
      <c r="M26" s="248">
        <f t="shared" si="4"/>
        <v>0</v>
      </c>
      <c r="N26" s="249">
        <f t="shared" si="5"/>
        <v>0</v>
      </c>
      <c r="O26" s="90">
        <f t="shared" si="6"/>
        <v>0</v>
      </c>
      <c r="P26" s="26"/>
      <c r="Q26" s="250">
        <f t="shared" si="7"/>
        <v>0</v>
      </c>
      <c r="S26" s="341"/>
      <c r="T26" s="344"/>
      <c r="U26" s="330"/>
      <c r="V26" s="26"/>
      <c r="W26" s="348"/>
      <c r="Y26" s="341"/>
      <c r="Z26" s="344"/>
      <c r="AA26" s="330"/>
      <c r="AB26" s="26"/>
      <c r="AC26" s="348"/>
      <c r="AD26" s="24"/>
      <c r="AE26" s="24"/>
      <c r="AF26" s="24"/>
      <c r="AG26" s="24"/>
      <c r="AH26" s="24"/>
    </row>
    <row r="27" spans="1:151">
      <c r="B27" s="252">
        <v>8</v>
      </c>
      <c r="C27" s="288">
        <v>7933</v>
      </c>
      <c r="D27" s="237">
        <v>7921</v>
      </c>
      <c r="E27" s="245">
        <v>8230</v>
      </c>
      <c r="F27" s="25"/>
      <c r="G27" s="289">
        <v>8031</v>
      </c>
      <c r="H27" s="248">
        <f t="shared" si="0"/>
        <v>0</v>
      </c>
      <c r="I27" s="249">
        <f t="shared" si="1"/>
        <v>0</v>
      </c>
      <c r="J27" s="90">
        <f t="shared" si="2"/>
        <v>0</v>
      </c>
      <c r="K27" s="26"/>
      <c r="L27" s="250">
        <f t="shared" si="3"/>
        <v>0</v>
      </c>
      <c r="M27" s="248">
        <f t="shared" si="4"/>
        <v>0</v>
      </c>
      <c r="N27" s="249">
        <f t="shared" si="5"/>
        <v>0</v>
      </c>
      <c r="O27" s="90">
        <f t="shared" si="6"/>
        <v>0</v>
      </c>
      <c r="P27" s="26"/>
      <c r="Q27" s="250">
        <f t="shared" si="7"/>
        <v>0</v>
      </c>
      <c r="S27" s="341"/>
      <c r="T27" s="344"/>
      <c r="U27" s="330"/>
      <c r="V27" s="26"/>
      <c r="W27" s="348"/>
      <c r="Y27" s="341"/>
      <c r="Z27" s="344"/>
      <c r="AA27" s="330"/>
      <c r="AB27" s="26"/>
      <c r="AC27" s="348"/>
      <c r="AD27" s="24"/>
      <c r="AE27" s="24"/>
      <c r="AF27" s="24"/>
      <c r="AG27" s="24"/>
      <c r="AH27" s="24"/>
    </row>
    <row r="28" spans="1:151">
      <c r="B28" s="252">
        <v>9</v>
      </c>
      <c r="C28" s="290">
        <v>7764</v>
      </c>
      <c r="D28" s="204"/>
      <c r="E28" s="237">
        <v>8129</v>
      </c>
      <c r="F28" s="25"/>
      <c r="G28" s="291"/>
      <c r="H28" s="296">
        <f t="shared" si="0"/>
        <v>0</v>
      </c>
      <c r="I28" s="26"/>
      <c r="J28" s="249">
        <f t="shared" si="2"/>
        <v>0</v>
      </c>
      <c r="K28" s="26"/>
      <c r="L28" s="205"/>
      <c r="M28" s="296">
        <f t="shared" si="4"/>
        <v>0</v>
      </c>
      <c r="N28" s="26"/>
      <c r="O28" s="249">
        <f t="shared" si="6"/>
        <v>0</v>
      </c>
      <c r="P28" s="26"/>
      <c r="Q28" s="205"/>
      <c r="S28" s="342"/>
      <c r="T28" s="26"/>
      <c r="U28" s="344"/>
      <c r="V28" s="26"/>
      <c r="W28" s="205"/>
      <c r="Y28" s="342"/>
      <c r="Z28" s="26"/>
      <c r="AA28" s="344"/>
      <c r="AB28" s="26"/>
      <c r="AC28" s="205"/>
      <c r="AD28" s="24"/>
      <c r="AE28" s="24"/>
      <c r="AF28" s="24"/>
      <c r="AG28" s="24"/>
      <c r="AH28" s="24"/>
    </row>
    <row r="29" spans="1:151">
      <c r="B29" s="252">
        <v>10</v>
      </c>
      <c r="C29" s="290">
        <v>7649</v>
      </c>
      <c r="D29" s="204"/>
      <c r="E29" s="237">
        <v>8074</v>
      </c>
      <c r="F29" s="25"/>
      <c r="G29" s="239"/>
      <c r="H29" s="296">
        <f t="shared" si="0"/>
        <v>0</v>
      </c>
      <c r="I29" s="26"/>
      <c r="J29" s="249">
        <f t="shared" si="2"/>
        <v>0</v>
      </c>
      <c r="K29" s="26"/>
      <c r="L29" s="205"/>
      <c r="M29" s="296">
        <f t="shared" si="4"/>
        <v>0</v>
      </c>
      <c r="N29" s="26"/>
      <c r="O29" s="249">
        <f t="shared" si="6"/>
        <v>0</v>
      </c>
      <c r="P29" s="26"/>
      <c r="Q29" s="205"/>
      <c r="S29" s="342"/>
      <c r="T29" s="26"/>
      <c r="U29" s="344"/>
      <c r="V29" s="26"/>
      <c r="W29" s="205"/>
      <c r="Y29" s="342"/>
      <c r="Z29" s="26"/>
      <c r="AA29" s="344"/>
      <c r="AB29" s="26"/>
      <c r="AC29" s="205"/>
      <c r="AD29" s="24"/>
      <c r="AE29" s="24"/>
      <c r="AF29" s="24"/>
      <c r="AG29" s="24"/>
      <c r="AH29" s="24"/>
    </row>
    <row r="30" spans="1:151">
      <c r="B30" s="252">
        <v>11</v>
      </c>
      <c r="C30" s="290">
        <v>7581</v>
      </c>
      <c r="D30" s="204"/>
      <c r="E30" s="237">
        <v>7972</v>
      </c>
      <c r="F30" s="25"/>
      <c r="G30" s="239"/>
      <c r="H30" s="296">
        <f t="shared" si="0"/>
        <v>0</v>
      </c>
      <c r="I30" s="26"/>
      <c r="J30" s="249">
        <f t="shared" si="2"/>
        <v>0</v>
      </c>
      <c r="K30" s="26"/>
      <c r="L30" s="205"/>
      <c r="M30" s="296">
        <f t="shared" si="4"/>
        <v>0</v>
      </c>
      <c r="N30" s="26"/>
      <c r="O30" s="249">
        <f t="shared" si="6"/>
        <v>0</v>
      </c>
      <c r="P30" s="26"/>
      <c r="Q30" s="205"/>
      <c r="S30" s="342"/>
      <c r="T30" s="26"/>
      <c r="U30" s="344"/>
      <c r="V30" s="26"/>
      <c r="W30" s="205"/>
      <c r="Y30" s="342"/>
      <c r="Z30" s="26"/>
      <c r="AA30" s="344"/>
      <c r="AB30" s="26"/>
      <c r="AC30" s="205"/>
      <c r="AD30" s="24"/>
      <c r="AE30" s="24"/>
      <c r="AF30" s="24"/>
      <c r="AG30" s="24"/>
      <c r="AH30" s="24"/>
    </row>
    <row r="31" spans="1:151">
      <c r="B31" s="252">
        <v>12</v>
      </c>
      <c r="C31" s="290">
        <v>7590</v>
      </c>
      <c r="D31" s="204"/>
      <c r="E31" s="237">
        <v>7970</v>
      </c>
      <c r="F31" s="25"/>
      <c r="G31" s="239"/>
      <c r="H31" s="296">
        <f t="shared" si="0"/>
        <v>0</v>
      </c>
      <c r="I31" s="26"/>
      <c r="J31" s="249">
        <f t="shared" si="2"/>
        <v>0</v>
      </c>
      <c r="K31" s="26"/>
      <c r="L31" s="205"/>
      <c r="M31" s="296">
        <f t="shared" si="4"/>
        <v>0</v>
      </c>
      <c r="N31" s="26"/>
      <c r="O31" s="249">
        <f t="shared" si="6"/>
        <v>0</v>
      </c>
      <c r="P31" s="26"/>
      <c r="Q31" s="205"/>
      <c r="S31" s="342"/>
      <c r="T31" s="26"/>
      <c r="U31" s="344"/>
      <c r="V31" s="26"/>
      <c r="W31" s="205"/>
      <c r="Y31" s="342"/>
      <c r="Z31" s="26"/>
      <c r="AA31" s="344"/>
      <c r="AB31" s="26"/>
      <c r="AC31" s="205"/>
      <c r="AD31" s="24"/>
      <c r="AE31" s="24"/>
      <c r="AF31" s="24"/>
      <c r="AG31" s="24"/>
      <c r="AH31" s="24"/>
    </row>
    <row r="32" spans="1:151">
      <c r="B32" s="252">
        <v>13</v>
      </c>
      <c r="C32" s="299">
        <v>7482</v>
      </c>
      <c r="D32" s="204"/>
      <c r="E32" s="238">
        <v>7932</v>
      </c>
      <c r="F32" s="25"/>
      <c r="G32" s="239"/>
      <c r="H32" s="297">
        <f t="shared" si="0"/>
        <v>0</v>
      </c>
      <c r="I32" s="26"/>
      <c r="J32" s="249">
        <f t="shared" si="2"/>
        <v>0</v>
      </c>
      <c r="K32" s="26"/>
      <c r="L32" s="205"/>
      <c r="M32" s="297">
        <f t="shared" si="4"/>
        <v>0</v>
      </c>
      <c r="N32" s="26"/>
      <c r="O32" s="249">
        <f t="shared" si="6"/>
        <v>0</v>
      </c>
      <c r="P32" s="26"/>
      <c r="Q32" s="205"/>
      <c r="S32" s="343"/>
      <c r="T32" s="26"/>
      <c r="U32" s="344"/>
      <c r="V32" s="26"/>
      <c r="W32" s="205"/>
      <c r="Y32" s="343"/>
      <c r="Z32" s="26"/>
      <c r="AA32" s="344"/>
      <c r="AB32" s="26"/>
      <c r="AC32" s="205"/>
      <c r="AD32" s="24"/>
      <c r="AE32" s="24"/>
      <c r="AF32" s="24"/>
      <c r="AG32" s="24"/>
      <c r="AH32" s="24"/>
    </row>
    <row r="33" spans="1:34">
      <c r="B33" s="252">
        <v>14</v>
      </c>
      <c r="C33" s="299">
        <v>7469</v>
      </c>
      <c r="D33" s="204"/>
      <c r="E33" s="237">
        <v>7917</v>
      </c>
      <c r="F33" s="25"/>
      <c r="G33" s="239"/>
      <c r="H33" s="297">
        <f t="shared" si="0"/>
        <v>0</v>
      </c>
      <c r="I33" s="26"/>
      <c r="J33" s="249">
        <f t="shared" si="2"/>
        <v>0</v>
      </c>
      <c r="K33" s="26"/>
      <c r="L33" s="205"/>
      <c r="M33" s="297">
        <f t="shared" si="4"/>
        <v>0</v>
      </c>
      <c r="N33" s="26"/>
      <c r="O33" s="249">
        <f t="shared" si="6"/>
        <v>0</v>
      </c>
      <c r="P33" s="26"/>
      <c r="Q33" s="205"/>
      <c r="S33" s="343"/>
      <c r="T33" s="26"/>
      <c r="U33" s="344"/>
      <c r="V33" s="26"/>
      <c r="W33" s="205"/>
      <c r="Y33" s="343"/>
      <c r="Z33" s="26"/>
      <c r="AA33" s="344"/>
      <c r="AB33" s="26"/>
      <c r="AC33" s="205"/>
      <c r="AD33" s="24"/>
      <c r="AE33" s="24"/>
      <c r="AF33" s="24"/>
      <c r="AG33" s="24"/>
      <c r="AH33" s="24"/>
    </row>
    <row r="34" spans="1:34">
      <c r="B34" s="252">
        <v>15</v>
      </c>
      <c r="C34" s="292"/>
      <c r="D34" s="204"/>
      <c r="E34" s="237">
        <v>7956</v>
      </c>
      <c r="F34" s="25"/>
      <c r="G34" s="239"/>
      <c r="H34" s="251"/>
      <c r="I34" s="26"/>
      <c r="J34" s="249">
        <f t="shared" si="2"/>
        <v>0</v>
      </c>
      <c r="K34" s="26"/>
      <c r="L34" s="205"/>
      <c r="M34" s="251"/>
      <c r="N34" s="26"/>
      <c r="O34" s="249">
        <f t="shared" si="6"/>
        <v>0</v>
      </c>
      <c r="P34" s="26"/>
      <c r="Q34" s="205"/>
      <c r="S34" s="251"/>
      <c r="T34" s="26"/>
      <c r="U34" s="344"/>
      <c r="V34" s="26"/>
      <c r="W34" s="205"/>
      <c r="Y34" s="251"/>
      <c r="Z34" s="26"/>
      <c r="AA34" s="344"/>
      <c r="AB34" s="26"/>
      <c r="AC34" s="205"/>
      <c r="AD34" s="24"/>
      <c r="AE34" s="24"/>
      <c r="AF34" s="24"/>
      <c r="AG34" s="24"/>
      <c r="AH34" s="24"/>
    </row>
    <row r="35" spans="1:34">
      <c r="B35" s="252">
        <v>16</v>
      </c>
      <c r="C35" s="292"/>
      <c r="D35" s="204"/>
      <c r="E35" s="237">
        <v>7991</v>
      </c>
      <c r="F35" s="25"/>
      <c r="G35" s="239"/>
      <c r="H35" s="251"/>
      <c r="I35" s="26"/>
      <c r="J35" s="249">
        <f t="shared" si="2"/>
        <v>0</v>
      </c>
      <c r="K35" s="26"/>
      <c r="L35" s="205"/>
      <c r="M35" s="251"/>
      <c r="N35" s="26"/>
      <c r="O35" s="249">
        <f t="shared" si="6"/>
        <v>0</v>
      </c>
      <c r="P35" s="26"/>
      <c r="Q35" s="205"/>
      <c r="S35" s="251"/>
      <c r="T35" s="26"/>
      <c r="U35" s="345"/>
      <c r="V35" s="26"/>
      <c r="W35" s="205"/>
      <c r="Y35" s="251"/>
      <c r="Z35" s="26"/>
      <c r="AA35" s="345"/>
      <c r="AB35" s="26"/>
      <c r="AC35" s="205"/>
      <c r="AD35" s="24"/>
      <c r="AE35" s="24"/>
      <c r="AF35" s="24"/>
      <c r="AG35" s="24"/>
      <c r="AH35" s="24"/>
    </row>
    <row r="36" spans="1:34">
      <c r="B36" s="252">
        <v>17</v>
      </c>
      <c r="C36" s="292"/>
      <c r="D36" s="204"/>
      <c r="E36" s="246">
        <v>7745</v>
      </c>
      <c r="F36" s="25"/>
      <c r="G36" s="239"/>
      <c r="H36" s="251"/>
      <c r="I36" s="26"/>
      <c r="J36" s="298">
        <f t="shared" si="2"/>
        <v>0</v>
      </c>
      <c r="K36" s="26"/>
      <c r="L36" s="205"/>
      <c r="M36" s="251"/>
      <c r="N36" s="26"/>
      <c r="O36" s="298">
        <f t="shared" si="6"/>
        <v>0</v>
      </c>
      <c r="P36" s="26"/>
      <c r="Q36" s="205"/>
      <c r="S36" s="251"/>
      <c r="T36" s="26"/>
      <c r="U36" s="345"/>
      <c r="V36" s="26"/>
      <c r="W36" s="205"/>
      <c r="Y36" s="251"/>
      <c r="Z36" s="26"/>
      <c r="AA36" s="345"/>
      <c r="AB36" s="26"/>
      <c r="AC36" s="205"/>
      <c r="AD36" s="24"/>
      <c r="AE36" s="24"/>
      <c r="AF36" s="24"/>
      <c r="AG36" s="24"/>
      <c r="AH36" s="24"/>
    </row>
    <row r="37" spans="1:34">
      <c r="B37" s="252">
        <v>18</v>
      </c>
      <c r="C37" s="293"/>
      <c r="D37" s="253"/>
      <c r="E37" s="254">
        <v>7634</v>
      </c>
      <c r="F37" s="255"/>
      <c r="G37" s="294"/>
      <c r="H37" s="256"/>
      <c r="I37" s="257"/>
      <c r="J37" s="302">
        <f t="shared" si="2"/>
        <v>0</v>
      </c>
      <c r="K37" s="257"/>
      <c r="L37" s="258"/>
      <c r="M37" s="256"/>
      <c r="N37" s="257"/>
      <c r="O37" s="302">
        <f t="shared" si="6"/>
        <v>0</v>
      </c>
      <c r="P37" s="257"/>
      <c r="Q37" s="258"/>
      <c r="S37" s="251"/>
      <c r="T37" s="26"/>
      <c r="U37" s="345"/>
      <c r="V37" s="26"/>
      <c r="W37" s="205"/>
      <c r="Y37" s="251"/>
      <c r="Z37" s="26"/>
      <c r="AA37" s="345"/>
      <c r="AB37" s="26"/>
      <c r="AC37" s="205"/>
      <c r="AD37" s="24"/>
      <c r="AE37" s="24"/>
      <c r="AF37" s="24"/>
      <c r="AG37" s="24"/>
      <c r="AH37" s="24"/>
    </row>
    <row r="38" spans="1:34" s="24" customFormat="1">
      <c r="B38" s="252">
        <v>19</v>
      </c>
      <c r="C38" s="268"/>
      <c r="D38" s="27"/>
      <c r="E38" s="246">
        <v>7584</v>
      </c>
      <c r="F38" s="259"/>
      <c r="G38" s="295"/>
      <c r="H38" s="184"/>
      <c r="I38" s="26"/>
      <c r="J38" s="298">
        <f t="shared" si="2"/>
        <v>0</v>
      </c>
      <c r="K38" s="26"/>
      <c r="L38" s="205"/>
      <c r="M38" s="251"/>
      <c r="N38" s="26"/>
      <c r="O38" s="298">
        <f t="shared" si="6"/>
        <v>0</v>
      </c>
      <c r="P38" s="26"/>
      <c r="Q38" s="205"/>
      <c r="S38" s="251"/>
      <c r="T38" s="26"/>
      <c r="U38" s="345"/>
      <c r="V38" s="26"/>
      <c r="W38" s="45"/>
      <c r="X38" s="19"/>
      <c r="Y38" s="251"/>
      <c r="Z38" s="26"/>
      <c r="AA38" s="345"/>
      <c r="AB38" s="26"/>
      <c r="AC38" s="205"/>
    </row>
    <row r="39" spans="1:34" s="24" customFormat="1">
      <c r="B39" s="252">
        <v>20</v>
      </c>
      <c r="C39" s="251"/>
      <c r="D39" s="26"/>
      <c r="E39" s="246">
        <v>7625</v>
      </c>
      <c r="F39" s="26"/>
      <c r="G39" s="205"/>
      <c r="H39" s="251"/>
      <c r="I39" s="26"/>
      <c r="J39" s="298">
        <f t="shared" si="2"/>
        <v>0</v>
      </c>
      <c r="K39" s="26"/>
      <c r="L39" s="205"/>
      <c r="M39" s="251"/>
      <c r="N39" s="26"/>
      <c r="O39" s="298">
        <f t="shared" si="6"/>
        <v>0</v>
      </c>
      <c r="P39" s="26"/>
      <c r="Q39" s="205"/>
      <c r="S39" s="251"/>
      <c r="T39" s="26"/>
      <c r="U39" s="345"/>
      <c r="V39" s="26"/>
      <c r="W39" s="205"/>
      <c r="X39" s="38"/>
      <c r="Y39" s="251"/>
      <c r="Z39" s="26"/>
      <c r="AA39" s="345"/>
      <c r="AB39" s="26"/>
      <c r="AC39" s="205"/>
    </row>
    <row r="40" spans="1:34" s="24" customFormat="1">
      <c r="B40" s="252">
        <v>21</v>
      </c>
      <c r="C40" s="275"/>
      <c r="D40" s="260"/>
      <c r="E40" s="300">
        <v>7483</v>
      </c>
      <c r="F40" s="26"/>
      <c r="G40" s="277"/>
      <c r="H40" s="276"/>
      <c r="I40" s="26"/>
      <c r="J40" s="303">
        <f t="shared" si="2"/>
        <v>0</v>
      </c>
      <c r="K40" s="26"/>
      <c r="L40" s="277"/>
      <c r="M40" s="275"/>
      <c r="N40" s="26"/>
      <c r="O40" s="303">
        <f t="shared" si="6"/>
        <v>0</v>
      </c>
      <c r="P40" s="260"/>
      <c r="Q40" s="205"/>
      <c r="R40" s="86"/>
      <c r="S40" s="268"/>
      <c r="T40" s="247"/>
      <c r="U40" s="346"/>
      <c r="V40" s="26"/>
      <c r="W40" s="205"/>
      <c r="X40" s="38"/>
      <c r="Y40" s="251"/>
      <c r="Z40" s="26"/>
      <c r="AA40" s="346"/>
      <c r="AB40" s="26"/>
      <c r="AC40" s="205"/>
    </row>
    <row r="41" spans="1:34" s="24" customFormat="1" ht="16" thickBot="1">
      <c r="B41" s="252">
        <v>22</v>
      </c>
      <c r="C41" s="265"/>
      <c r="D41" s="266"/>
      <c r="E41" s="301">
        <v>7491</v>
      </c>
      <c r="F41" s="266"/>
      <c r="G41" s="267"/>
      <c r="H41" s="265"/>
      <c r="I41" s="266"/>
      <c r="J41" s="304">
        <f t="shared" si="2"/>
        <v>0</v>
      </c>
      <c r="K41" s="266"/>
      <c r="L41" s="267"/>
      <c r="M41" s="265"/>
      <c r="N41" s="266"/>
      <c r="O41" s="304">
        <f t="shared" si="6"/>
        <v>0</v>
      </c>
      <c r="P41" s="266"/>
      <c r="Q41" s="267"/>
      <c r="S41" s="186"/>
      <c r="T41" s="46"/>
      <c r="U41" s="347"/>
      <c r="V41" s="266"/>
      <c r="W41" s="267"/>
      <c r="X41" s="38"/>
      <c r="Y41" s="265"/>
      <c r="Z41" s="266"/>
      <c r="AA41" s="347"/>
      <c r="AB41" s="266"/>
      <c r="AC41" s="267"/>
    </row>
    <row r="42" spans="1:34" s="24" customFormat="1">
      <c r="B42" s="84"/>
      <c r="J42" s="19"/>
      <c r="T42" s="19"/>
      <c r="W42" s="28"/>
      <c r="X42" s="38"/>
    </row>
    <row r="43" spans="1:34" ht="53" customHeight="1">
      <c r="T43" s="85"/>
      <c r="U43" s="86"/>
      <c r="V43" s="24"/>
      <c r="W43" s="85"/>
      <c r="X43" s="86"/>
      <c r="Y43" s="24"/>
      <c r="Z43" s="87"/>
      <c r="AA43" s="24"/>
      <c r="AB43" s="85"/>
      <c r="AC43" s="85"/>
      <c r="AD43" s="24"/>
      <c r="AE43" s="86"/>
      <c r="AF43" s="85"/>
      <c r="AG43" s="24"/>
      <c r="AH43" s="86"/>
    </row>
    <row r="44" spans="1:34" ht="15.5" customHeight="1" thickBot="1">
      <c r="B44" s="106"/>
      <c r="C44" s="89"/>
      <c r="D44" s="89"/>
      <c r="E44" s="89"/>
      <c r="F44" s="89"/>
      <c r="T44" s="24"/>
      <c r="U44" s="24"/>
      <c r="V44" s="24"/>
      <c r="W44" s="24"/>
      <c r="X44" s="24"/>
      <c r="Y44" s="24"/>
      <c r="Z44" s="19"/>
      <c r="AA44" s="24"/>
      <c r="AB44" s="24"/>
      <c r="AC44" s="24"/>
      <c r="AD44" s="24"/>
      <c r="AE44" s="24"/>
      <c r="AF44" s="24"/>
      <c r="AG44" s="24"/>
      <c r="AH44" s="24"/>
    </row>
    <row r="45" spans="1:34" ht="18" customHeight="1">
      <c r="A45" s="474" t="s">
        <v>71</v>
      </c>
      <c r="B45" s="475"/>
      <c r="C45" s="105"/>
      <c r="D45" s="105"/>
      <c r="E45" s="30"/>
      <c r="F45" s="30"/>
      <c r="T45" s="24"/>
      <c r="U45" s="24"/>
      <c r="V45" s="24"/>
      <c r="W45" s="24"/>
      <c r="X45" s="24"/>
      <c r="Y45" s="24"/>
      <c r="Z45" s="19"/>
      <c r="AA45" s="24"/>
      <c r="AB45" s="24"/>
      <c r="AC45" s="24"/>
      <c r="AD45" s="24"/>
      <c r="AE45" s="24"/>
      <c r="AF45" s="24"/>
      <c r="AG45" s="24"/>
      <c r="AH45" s="24"/>
    </row>
    <row r="46" spans="1:34" ht="16" thickBot="1">
      <c r="A46" s="476"/>
      <c r="B46" s="477"/>
      <c r="C46" s="104"/>
      <c r="D46" s="105"/>
      <c r="E46" s="19"/>
      <c r="P46" s="41" t="s">
        <v>0</v>
      </c>
      <c r="T46" s="24"/>
      <c r="U46" s="24"/>
      <c r="V46" s="24"/>
      <c r="W46" s="24"/>
      <c r="X46" s="24"/>
      <c r="Y46" s="24"/>
      <c r="Z46" s="19"/>
      <c r="AA46" s="24"/>
      <c r="AB46" s="24"/>
      <c r="AC46" s="24"/>
      <c r="AD46" s="24"/>
      <c r="AE46" s="24"/>
      <c r="AF46" s="24"/>
      <c r="AG46" s="24"/>
      <c r="AH46" s="24"/>
    </row>
    <row r="47" spans="1:34" ht="16" thickBot="1">
      <c r="A47" s="60" t="s">
        <v>12</v>
      </c>
      <c r="B47" s="103"/>
      <c r="C47" s="24"/>
      <c r="D47" s="24"/>
      <c r="E47" s="24"/>
      <c r="P47" s="42" t="s">
        <v>21</v>
      </c>
      <c r="T47" s="24"/>
      <c r="U47" s="24"/>
      <c r="V47" s="24"/>
      <c r="W47" s="24"/>
      <c r="X47" s="24"/>
      <c r="Y47" s="24"/>
      <c r="Z47" s="19"/>
      <c r="AA47" s="24"/>
      <c r="AB47" s="24"/>
      <c r="AC47" s="24"/>
      <c r="AD47" s="24"/>
      <c r="AE47" s="24"/>
      <c r="AF47" s="24"/>
      <c r="AG47" s="24"/>
      <c r="AH47" s="24"/>
    </row>
    <row r="48" spans="1:34" ht="16" thickBot="1">
      <c r="A48" s="47" t="s">
        <v>23</v>
      </c>
      <c r="B48" s="103"/>
      <c r="C48" s="24"/>
      <c r="D48" s="24"/>
      <c r="E48" s="24"/>
      <c r="P48" s="19"/>
      <c r="T48" s="24"/>
      <c r="U48" s="24"/>
      <c r="V48" s="24"/>
      <c r="W48" s="24"/>
      <c r="X48" s="24"/>
      <c r="Y48" s="24"/>
      <c r="Z48" s="19"/>
      <c r="AA48" s="24"/>
      <c r="AB48" s="24"/>
      <c r="AC48" s="24"/>
      <c r="AD48" s="24"/>
      <c r="AE48" s="24"/>
      <c r="AF48" s="24"/>
      <c r="AG48" s="24"/>
      <c r="AH48" s="24"/>
    </row>
    <row r="49" spans="1:34" ht="16" thickBot="1">
      <c r="A49" s="48" t="s">
        <v>1</v>
      </c>
      <c r="B49" s="103"/>
      <c r="C49" s="24"/>
      <c r="D49" s="24"/>
      <c r="E49" s="24"/>
      <c r="T49" s="24"/>
      <c r="U49" s="24"/>
      <c r="V49" s="24"/>
      <c r="W49" s="24"/>
      <c r="X49" s="24"/>
      <c r="Y49" s="24"/>
      <c r="Z49" s="19"/>
      <c r="AA49" s="24"/>
      <c r="AB49" s="24"/>
      <c r="AC49" s="24"/>
      <c r="AD49" s="24"/>
      <c r="AE49" s="24"/>
      <c r="AF49" s="24"/>
      <c r="AG49" s="24"/>
      <c r="AH49" s="24"/>
    </row>
    <row r="50" spans="1:34" ht="43" customHeight="1" thickBot="1">
      <c r="C50" s="456" t="s">
        <v>63</v>
      </c>
      <c r="D50" s="457"/>
      <c r="E50" s="458"/>
      <c r="F50" s="456" t="s">
        <v>72</v>
      </c>
      <c r="G50" s="457"/>
      <c r="H50" s="458"/>
      <c r="J50" s="459" t="s">
        <v>66</v>
      </c>
      <c r="K50" s="460"/>
      <c r="L50" s="461"/>
      <c r="M50" s="459" t="s">
        <v>64</v>
      </c>
      <c r="N50" s="460"/>
      <c r="O50" s="461"/>
      <c r="P50" s="24"/>
      <c r="Q50" s="24"/>
      <c r="R50" s="208"/>
      <c r="S50" s="208"/>
      <c r="T50" s="92"/>
      <c r="U50" s="24"/>
      <c r="V50" s="24"/>
      <c r="W50" s="24"/>
      <c r="X50" s="24"/>
      <c r="Y50" s="24"/>
      <c r="Z50" s="19"/>
      <c r="AA50" s="24"/>
      <c r="AB50" s="24"/>
      <c r="AC50" s="24"/>
      <c r="AD50" s="24"/>
      <c r="AE50" s="24"/>
      <c r="AF50" s="24"/>
      <c r="AG50" s="24"/>
      <c r="AH50" s="24"/>
    </row>
    <row r="51" spans="1:34">
      <c r="B51" s="99" t="s">
        <v>20</v>
      </c>
      <c r="C51" s="93" t="s">
        <v>82</v>
      </c>
      <c r="D51" s="94" t="s">
        <v>82</v>
      </c>
      <c r="E51" s="95" t="s">
        <v>65</v>
      </c>
      <c r="F51" s="97" t="s">
        <v>83</v>
      </c>
      <c r="G51" s="98" t="s">
        <v>83</v>
      </c>
      <c r="H51" s="49" t="s">
        <v>67</v>
      </c>
      <c r="J51" s="93" t="s">
        <v>82</v>
      </c>
      <c r="K51" s="94" t="s">
        <v>82</v>
      </c>
      <c r="L51" s="95" t="s">
        <v>65</v>
      </c>
      <c r="M51" s="97" t="s">
        <v>83</v>
      </c>
      <c r="N51" s="98" t="s">
        <v>83</v>
      </c>
      <c r="O51" s="49" t="s">
        <v>67</v>
      </c>
      <c r="P51" s="85"/>
      <c r="Q51" s="24"/>
      <c r="R51" s="86"/>
      <c r="S51" s="407"/>
      <c r="T51" s="407"/>
      <c r="U51" s="407"/>
      <c r="V51" s="407"/>
      <c r="W51" s="407"/>
      <c r="X51" s="24"/>
      <c r="Y51" s="407"/>
      <c r="Z51" s="407"/>
      <c r="AA51" s="407"/>
      <c r="AB51" s="407"/>
      <c r="AC51" s="407"/>
      <c r="AD51" s="87"/>
      <c r="AE51" s="24"/>
      <c r="AF51" s="24"/>
      <c r="AG51" s="24"/>
      <c r="AH51" s="24"/>
    </row>
    <row r="52" spans="1:34">
      <c r="B52" s="100">
        <v>1</v>
      </c>
      <c r="C52" s="96">
        <f t="shared" ref="C52:C65" si="8">AVERAGE(C20:D20)+$B$47</f>
        <v>8315</v>
      </c>
      <c r="D52" s="71">
        <f t="shared" ref="D52:D65" si="9">AVERAGE(H20:I20)</f>
        <v>0</v>
      </c>
      <c r="E52" s="69">
        <f>C52-D52</f>
        <v>8315</v>
      </c>
      <c r="F52" s="305">
        <f>E21+$B$49</f>
        <v>8294</v>
      </c>
      <c r="G52" s="307">
        <f>J21+$B$49</f>
        <v>0</v>
      </c>
      <c r="H52" s="69">
        <f>F52-G52</f>
        <v>8294</v>
      </c>
      <c r="J52" s="96">
        <f>C52</f>
        <v>8315</v>
      </c>
      <c r="K52" s="71">
        <f t="shared" ref="K52:K65" si="10">AVERAGE(M20:N20)</f>
        <v>0</v>
      </c>
      <c r="L52" s="69">
        <f>J52-K52</f>
        <v>8315</v>
      </c>
      <c r="M52" s="305">
        <f>F52</f>
        <v>8294</v>
      </c>
      <c r="N52" s="307">
        <f>O21+$B$49</f>
        <v>0</v>
      </c>
      <c r="O52" s="69">
        <f>M52-N52</f>
        <v>8294</v>
      </c>
      <c r="P52" s="24"/>
      <c r="Q52" s="24"/>
      <c r="R52" s="24"/>
      <c r="S52" s="207"/>
      <c r="T52" s="207"/>
      <c r="U52" s="207"/>
      <c r="V52" s="207"/>
      <c r="W52" s="207"/>
      <c r="X52" s="24"/>
      <c r="Y52" s="207"/>
      <c r="Z52" s="207"/>
      <c r="AA52" s="207"/>
      <c r="AB52" s="207"/>
      <c r="AC52" s="207"/>
      <c r="AD52" s="19"/>
      <c r="AE52" s="24"/>
      <c r="AF52" s="24"/>
      <c r="AG52" s="24"/>
      <c r="AH52" s="24"/>
    </row>
    <row r="53" spans="1:34">
      <c r="B53" s="100">
        <v>2</v>
      </c>
      <c r="C53" s="96">
        <f t="shared" si="8"/>
        <v>8183</v>
      </c>
      <c r="D53" s="71">
        <f t="shared" si="9"/>
        <v>0</v>
      </c>
      <c r="E53" s="69">
        <f>C53-D53</f>
        <v>8183</v>
      </c>
      <c r="F53" s="305">
        <f>E23+$B$49</f>
        <v>8169</v>
      </c>
      <c r="G53" s="307">
        <f>J23+$B$49</f>
        <v>0</v>
      </c>
      <c r="H53" s="69">
        <f>F53-G53</f>
        <v>8169</v>
      </c>
      <c r="J53" s="96">
        <f t="shared" ref="J53:J65" si="11">C53</f>
        <v>8183</v>
      </c>
      <c r="K53" s="71">
        <f t="shared" si="10"/>
        <v>0</v>
      </c>
      <c r="L53" s="69">
        <f>J53-K53</f>
        <v>8183</v>
      </c>
      <c r="M53" s="305">
        <f t="shared" ref="M53:M65" si="12">F53</f>
        <v>8169</v>
      </c>
      <c r="N53" s="307">
        <f>O23+$B$49</f>
        <v>0</v>
      </c>
      <c r="O53" s="69">
        <f>M53-N53</f>
        <v>8169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19"/>
      <c r="AE53" s="24"/>
      <c r="AF53" s="24"/>
      <c r="AG53" s="24"/>
      <c r="AH53" s="24"/>
    </row>
    <row r="54" spans="1:34">
      <c r="B54" s="100">
        <v>3</v>
      </c>
      <c r="C54" s="96">
        <f t="shared" si="8"/>
        <v>8139</v>
      </c>
      <c r="D54" s="71">
        <f t="shared" si="9"/>
        <v>0</v>
      </c>
      <c r="E54" s="69">
        <f t="shared" ref="E54:E65" si="13">C54-D54</f>
        <v>8139</v>
      </c>
      <c r="F54" s="305">
        <f>E25+$B$49</f>
        <v>8124</v>
      </c>
      <c r="G54" s="307">
        <f>J25+$B$49</f>
        <v>0</v>
      </c>
      <c r="H54" s="69">
        <f t="shared" ref="H54:H65" si="14">F54-G54</f>
        <v>8124</v>
      </c>
      <c r="J54" s="96">
        <f t="shared" si="11"/>
        <v>8139</v>
      </c>
      <c r="K54" s="71">
        <f t="shared" si="10"/>
        <v>0</v>
      </c>
      <c r="L54" s="69">
        <f t="shared" ref="L54:L65" si="15">J54-K54</f>
        <v>8139</v>
      </c>
      <c r="M54" s="305">
        <f t="shared" si="12"/>
        <v>8124</v>
      </c>
      <c r="N54" s="307">
        <f>O25+$B$49</f>
        <v>0</v>
      </c>
      <c r="O54" s="69">
        <f t="shared" ref="O54:O65" si="16">M54-N54</f>
        <v>8124</v>
      </c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34">
      <c r="B55" s="100">
        <v>4</v>
      </c>
      <c r="C55" s="96">
        <f t="shared" si="8"/>
        <v>8178</v>
      </c>
      <c r="D55" s="71">
        <f t="shared" si="9"/>
        <v>0</v>
      </c>
      <c r="E55" s="69">
        <f t="shared" si="13"/>
        <v>8178</v>
      </c>
      <c r="F55" s="305">
        <f>E27+$B$49</f>
        <v>8230</v>
      </c>
      <c r="G55" s="307">
        <f>J27+$B$49</f>
        <v>0</v>
      </c>
      <c r="H55" s="69">
        <f t="shared" si="14"/>
        <v>8230</v>
      </c>
      <c r="J55" s="96">
        <f t="shared" si="11"/>
        <v>8178</v>
      </c>
      <c r="K55" s="71">
        <f t="shared" si="10"/>
        <v>0</v>
      </c>
      <c r="L55" s="69">
        <f t="shared" si="15"/>
        <v>8178</v>
      </c>
      <c r="M55" s="305">
        <f t="shared" si="12"/>
        <v>8230</v>
      </c>
      <c r="N55" s="307">
        <f>O27+$B$49</f>
        <v>0</v>
      </c>
      <c r="O55" s="69">
        <f t="shared" si="16"/>
        <v>8230</v>
      </c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34">
      <c r="B56" s="100">
        <v>5</v>
      </c>
      <c r="C56" s="96">
        <f t="shared" si="8"/>
        <v>8105.5</v>
      </c>
      <c r="D56" s="71">
        <f t="shared" si="9"/>
        <v>0</v>
      </c>
      <c r="E56" s="69">
        <f t="shared" si="13"/>
        <v>8105.5</v>
      </c>
      <c r="F56" s="305">
        <f>E29+$B$49</f>
        <v>8074</v>
      </c>
      <c r="G56" s="307">
        <f>J29+$B$49</f>
        <v>0</v>
      </c>
      <c r="H56" s="69">
        <f t="shared" si="14"/>
        <v>8074</v>
      </c>
      <c r="J56" s="96">
        <f t="shared" si="11"/>
        <v>8105.5</v>
      </c>
      <c r="K56" s="71">
        <f t="shared" si="10"/>
        <v>0</v>
      </c>
      <c r="L56" s="69">
        <f t="shared" si="15"/>
        <v>8105.5</v>
      </c>
      <c r="M56" s="305">
        <f t="shared" si="12"/>
        <v>8074</v>
      </c>
      <c r="N56" s="307">
        <f>O29+$B$49</f>
        <v>0</v>
      </c>
      <c r="O56" s="69">
        <f t="shared" si="16"/>
        <v>8074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34">
      <c r="B57" s="100">
        <v>6</v>
      </c>
      <c r="C57" s="96">
        <f t="shared" si="8"/>
        <v>7979.5</v>
      </c>
      <c r="D57" s="71">
        <f t="shared" si="9"/>
        <v>0</v>
      </c>
      <c r="E57" s="69">
        <f t="shared" si="13"/>
        <v>7979.5</v>
      </c>
      <c r="F57" s="305">
        <f>E31+$B$49</f>
        <v>7970</v>
      </c>
      <c r="G57" s="307">
        <f>J31+$B$49</f>
        <v>0</v>
      </c>
      <c r="H57" s="69">
        <f t="shared" si="14"/>
        <v>7970</v>
      </c>
      <c r="J57" s="96">
        <f t="shared" si="11"/>
        <v>7979.5</v>
      </c>
      <c r="K57" s="71">
        <f t="shared" si="10"/>
        <v>0</v>
      </c>
      <c r="L57" s="69">
        <f t="shared" si="15"/>
        <v>7979.5</v>
      </c>
      <c r="M57" s="305">
        <f t="shared" si="12"/>
        <v>7970</v>
      </c>
      <c r="N57" s="307">
        <f>O31+$B$49</f>
        <v>0</v>
      </c>
      <c r="O57" s="69">
        <f t="shared" si="16"/>
        <v>7970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19"/>
      <c r="AE57" s="24"/>
      <c r="AF57" s="24"/>
      <c r="AG57" s="24"/>
      <c r="AH57" s="24"/>
    </row>
    <row r="58" spans="1:34">
      <c r="B58" s="100">
        <v>7</v>
      </c>
      <c r="C58" s="96">
        <f t="shared" si="8"/>
        <v>7919.5</v>
      </c>
      <c r="D58" s="71">
        <f t="shared" si="9"/>
        <v>0</v>
      </c>
      <c r="E58" s="69">
        <f t="shared" si="13"/>
        <v>7919.5</v>
      </c>
      <c r="F58" s="305">
        <f>E33+$B$49</f>
        <v>7917</v>
      </c>
      <c r="G58" s="307">
        <f>J33+$B$49</f>
        <v>0</v>
      </c>
      <c r="H58" s="69">
        <f t="shared" si="14"/>
        <v>7917</v>
      </c>
      <c r="J58" s="96">
        <f t="shared" si="11"/>
        <v>7919.5</v>
      </c>
      <c r="K58" s="71">
        <f t="shared" si="10"/>
        <v>0</v>
      </c>
      <c r="L58" s="69">
        <f t="shared" si="15"/>
        <v>7919.5</v>
      </c>
      <c r="M58" s="305">
        <f t="shared" si="12"/>
        <v>7917</v>
      </c>
      <c r="N58" s="307">
        <f>O33+$B$49</f>
        <v>0</v>
      </c>
      <c r="O58" s="69">
        <f t="shared" si="16"/>
        <v>7917</v>
      </c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9"/>
      <c r="AE58" s="24"/>
      <c r="AF58" s="24"/>
      <c r="AG58" s="24"/>
      <c r="AH58" s="24"/>
    </row>
    <row r="59" spans="1:34">
      <c r="B59" s="100">
        <v>8</v>
      </c>
      <c r="C59" s="96">
        <f t="shared" si="8"/>
        <v>7927</v>
      </c>
      <c r="D59" s="71">
        <f t="shared" si="9"/>
        <v>0</v>
      </c>
      <c r="E59" s="69">
        <f t="shared" si="13"/>
        <v>7927</v>
      </c>
      <c r="F59" s="305">
        <f>E35+$B$49</f>
        <v>7991</v>
      </c>
      <c r="G59" s="307">
        <f t="shared" ref="G59:G65" si="17">J35+$B$49</f>
        <v>0</v>
      </c>
      <c r="H59" s="69">
        <f t="shared" si="14"/>
        <v>7991</v>
      </c>
      <c r="J59" s="96">
        <f t="shared" si="11"/>
        <v>7927</v>
      </c>
      <c r="K59" s="71">
        <f t="shared" si="10"/>
        <v>0</v>
      </c>
      <c r="L59" s="69">
        <f t="shared" si="15"/>
        <v>7927</v>
      </c>
      <c r="M59" s="305">
        <f t="shared" si="12"/>
        <v>7991</v>
      </c>
      <c r="N59" s="307">
        <f t="shared" ref="N59:N65" si="18">O35+$B$49</f>
        <v>0</v>
      </c>
      <c r="O59" s="69">
        <f t="shared" si="16"/>
        <v>7991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19"/>
      <c r="AE59" s="24"/>
      <c r="AF59" s="24"/>
      <c r="AG59" s="24"/>
      <c r="AH59" s="24"/>
    </row>
    <row r="60" spans="1:34">
      <c r="B60" s="100">
        <v>9</v>
      </c>
      <c r="C60" s="96">
        <f t="shared" si="8"/>
        <v>7764</v>
      </c>
      <c r="D60" s="71">
        <f t="shared" si="9"/>
        <v>0</v>
      </c>
      <c r="E60" s="69">
        <f t="shared" si="13"/>
        <v>7764</v>
      </c>
      <c r="F60" s="305">
        <f>E36+$B$49</f>
        <v>7745</v>
      </c>
      <c r="G60" s="307">
        <f t="shared" si="17"/>
        <v>0</v>
      </c>
      <c r="H60" s="69">
        <f t="shared" si="14"/>
        <v>7745</v>
      </c>
      <c r="J60" s="96">
        <f t="shared" si="11"/>
        <v>7764</v>
      </c>
      <c r="K60" s="71">
        <f t="shared" si="10"/>
        <v>0</v>
      </c>
      <c r="L60" s="69">
        <f t="shared" si="15"/>
        <v>7764</v>
      </c>
      <c r="M60" s="305">
        <f t="shared" si="12"/>
        <v>7745</v>
      </c>
      <c r="N60" s="307">
        <f t="shared" si="18"/>
        <v>0</v>
      </c>
      <c r="O60" s="69">
        <f t="shared" si="16"/>
        <v>7745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19"/>
      <c r="AE60" s="24"/>
      <c r="AF60" s="24"/>
      <c r="AG60" s="24"/>
      <c r="AH60" s="24"/>
    </row>
    <row r="61" spans="1:34">
      <c r="B61" s="100">
        <v>10</v>
      </c>
      <c r="C61" s="96">
        <f t="shared" si="8"/>
        <v>7649</v>
      </c>
      <c r="D61" s="71">
        <f t="shared" si="9"/>
        <v>0</v>
      </c>
      <c r="E61" s="69">
        <f t="shared" si="13"/>
        <v>7649</v>
      </c>
      <c r="F61" s="305">
        <f t="shared" ref="F61:F65" si="19">E37+$B$49</f>
        <v>7634</v>
      </c>
      <c r="G61" s="307">
        <f t="shared" si="17"/>
        <v>0</v>
      </c>
      <c r="H61" s="69">
        <f t="shared" si="14"/>
        <v>7634</v>
      </c>
      <c r="J61" s="96">
        <f t="shared" si="11"/>
        <v>7649</v>
      </c>
      <c r="K61" s="71">
        <f t="shared" si="10"/>
        <v>0</v>
      </c>
      <c r="L61" s="69">
        <f t="shared" si="15"/>
        <v>7649</v>
      </c>
      <c r="M61" s="305">
        <f t="shared" si="12"/>
        <v>7634</v>
      </c>
      <c r="N61" s="307">
        <f t="shared" si="18"/>
        <v>0</v>
      </c>
      <c r="O61" s="69">
        <f t="shared" si="16"/>
        <v>7634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9"/>
      <c r="AE61" s="24"/>
      <c r="AF61" s="24"/>
      <c r="AG61" s="24"/>
      <c r="AH61" s="24"/>
    </row>
    <row r="62" spans="1:34">
      <c r="B62" s="100">
        <v>11</v>
      </c>
      <c r="C62" s="96">
        <f t="shared" si="8"/>
        <v>7581</v>
      </c>
      <c r="D62" s="71">
        <f t="shared" si="9"/>
        <v>0</v>
      </c>
      <c r="E62" s="69">
        <f t="shared" si="13"/>
        <v>7581</v>
      </c>
      <c r="F62" s="305">
        <f t="shared" si="19"/>
        <v>7584</v>
      </c>
      <c r="G62" s="307">
        <f t="shared" si="17"/>
        <v>0</v>
      </c>
      <c r="H62" s="69">
        <f t="shared" si="14"/>
        <v>7584</v>
      </c>
      <c r="J62" s="96">
        <f t="shared" si="11"/>
        <v>7581</v>
      </c>
      <c r="K62" s="71">
        <f t="shared" si="10"/>
        <v>0</v>
      </c>
      <c r="L62" s="69">
        <f t="shared" si="15"/>
        <v>7581</v>
      </c>
      <c r="M62" s="305">
        <f t="shared" si="12"/>
        <v>7584</v>
      </c>
      <c r="N62" s="307">
        <f t="shared" si="18"/>
        <v>0</v>
      </c>
      <c r="O62" s="69">
        <f t="shared" si="16"/>
        <v>7584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9"/>
      <c r="AE62" s="24"/>
      <c r="AF62" s="24"/>
      <c r="AG62" s="24"/>
      <c r="AH62" s="24"/>
    </row>
    <row r="63" spans="1:34" s="2" customFormat="1">
      <c r="B63" s="100">
        <v>12</v>
      </c>
      <c r="C63" s="96">
        <f t="shared" si="8"/>
        <v>7590</v>
      </c>
      <c r="D63" s="71">
        <f t="shared" si="9"/>
        <v>0</v>
      </c>
      <c r="E63" s="69">
        <f t="shared" si="13"/>
        <v>7590</v>
      </c>
      <c r="F63" s="305">
        <f t="shared" si="19"/>
        <v>7625</v>
      </c>
      <c r="G63" s="307">
        <f t="shared" si="17"/>
        <v>0</v>
      </c>
      <c r="H63" s="69">
        <f t="shared" si="14"/>
        <v>7625</v>
      </c>
      <c r="J63" s="96">
        <f t="shared" si="11"/>
        <v>7590</v>
      </c>
      <c r="K63" s="71">
        <f t="shared" si="10"/>
        <v>0</v>
      </c>
      <c r="L63" s="69">
        <f t="shared" si="15"/>
        <v>7590</v>
      </c>
      <c r="M63" s="305">
        <f t="shared" si="12"/>
        <v>7625</v>
      </c>
      <c r="N63" s="307">
        <f t="shared" si="18"/>
        <v>0</v>
      </c>
      <c r="O63" s="69">
        <f t="shared" si="16"/>
        <v>7625</v>
      </c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9"/>
      <c r="AE63" s="24"/>
    </row>
    <row r="64" spans="1:34" s="2" customFormat="1">
      <c r="B64" s="100">
        <v>13</v>
      </c>
      <c r="C64" s="96">
        <f t="shared" si="8"/>
        <v>7482</v>
      </c>
      <c r="D64" s="71">
        <f t="shared" si="9"/>
        <v>0</v>
      </c>
      <c r="E64" s="69">
        <f t="shared" si="13"/>
        <v>7482</v>
      </c>
      <c r="F64" s="305">
        <f t="shared" si="19"/>
        <v>7483</v>
      </c>
      <c r="G64" s="307">
        <f t="shared" si="17"/>
        <v>0</v>
      </c>
      <c r="H64" s="69">
        <f t="shared" si="14"/>
        <v>7483</v>
      </c>
      <c r="J64" s="96">
        <f t="shared" si="11"/>
        <v>7482</v>
      </c>
      <c r="K64" s="71">
        <f t="shared" si="10"/>
        <v>0</v>
      </c>
      <c r="L64" s="69">
        <f t="shared" si="15"/>
        <v>7482</v>
      </c>
      <c r="M64" s="305">
        <f t="shared" si="12"/>
        <v>7483</v>
      </c>
      <c r="N64" s="307">
        <f t="shared" si="18"/>
        <v>0</v>
      </c>
      <c r="O64" s="69">
        <f t="shared" si="16"/>
        <v>7483</v>
      </c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19"/>
      <c r="AE64" s="24"/>
    </row>
    <row r="65" spans="1:151" s="2" customFormat="1">
      <c r="B65" s="100">
        <v>14</v>
      </c>
      <c r="C65" s="96">
        <f t="shared" si="8"/>
        <v>7469</v>
      </c>
      <c r="D65" s="71">
        <f t="shared" si="9"/>
        <v>0</v>
      </c>
      <c r="E65" s="69">
        <f t="shared" si="13"/>
        <v>7469</v>
      </c>
      <c r="F65" s="305">
        <f t="shared" si="19"/>
        <v>7491</v>
      </c>
      <c r="G65" s="307">
        <f t="shared" si="17"/>
        <v>0</v>
      </c>
      <c r="H65" s="69">
        <f t="shared" si="14"/>
        <v>7491</v>
      </c>
      <c r="J65" s="96">
        <f t="shared" si="11"/>
        <v>7469</v>
      </c>
      <c r="K65" s="71">
        <f t="shared" si="10"/>
        <v>0</v>
      </c>
      <c r="L65" s="69">
        <f t="shared" si="15"/>
        <v>7469</v>
      </c>
      <c r="M65" s="305">
        <f t="shared" si="12"/>
        <v>7491</v>
      </c>
      <c r="N65" s="307">
        <f t="shared" si="18"/>
        <v>0</v>
      </c>
      <c r="O65" s="69">
        <f t="shared" si="16"/>
        <v>7491</v>
      </c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19"/>
      <c r="AE65" s="24"/>
    </row>
    <row r="66" spans="1:151">
      <c r="A66" s="19"/>
      <c r="B66" s="306"/>
      <c r="C66" s="184"/>
      <c r="D66" s="26"/>
      <c r="E66" s="205"/>
      <c r="F66" s="184"/>
      <c r="G66" s="27"/>
      <c r="H66" s="205"/>
      <c r="I66" s="2"/>
      <c r="J66" s="184"/>
      <c r="K66" s="26"/>
      <c r="L66" s="205"/>
      <c r="M66" s="184"/>
      <c r="N66" s="27"/>
      <c r="O66" s="205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19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</row>
    <row r="67" spans="1:151" s="2" customFormat="1">
      <c r="B67" s="306"/>
      <c r="C67" s="184"/>
      <c r="D67" s="26"/>
      <c r="E67" s="205"/>
      <c r="F67" s="184"/>
      <c r="G67" s="27"/>
      <c r="H67" s="205"/>
      <c r="J67" s="184"/>
      <c r="K67" s="26"/>
      <c r="L67" s="205"/>
      <c r="M67" s="184"/>
      <c r="N67" s="27"/>
      <c r="O67" s="205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19"/>
      <c r="AE67" s="24"/>
    </row>
    <row r="68" spans="1:151" s="2" customFormat="1">
      <c r="B68" s="306"/>
      <c r="C68" s="184"/>
      <c r="D68" s="26"/>
      <c r="E68" s="205"/>
      <c r="F68" s="184"/>
      <c r="G68" s="27"/>
      <c r="H68" s="205"/>
      <c r="J68" s="184"/>
      <c r="K68" s="26"/>
      <c r="L68" s="205"/>
      <c r="M68" s="184"/>
      <c r="N68" s="27"/>
      <c r="O68" s="205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19"/>
      <c r="AE68" s="24"/>
    </row>
    <row r="69" spans="1:151" s="2" customFormat="1">
      <c r="B69" s="306"/>
      <c r="C69" s="184"/>
      <c r="D69" s="26"/>
      <c r="E69" s="205"/>
      <c r="F69" s="184"/>
      <c r="G69" s="27"/>
      <c r="H69" s="205"/>
      <c r="J69" s="184"/>
      <c r="K69" s="26"/>
      <c r="L69" s="205"/>
      <c r="M69" s="184"/>
      <c r="N69" s="27"/>
      <c r="O69" s="205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19"/>
      <c r="AE69" s="24"/>
    </row>
    <row r="70" spans="1:151">
      <c r="A70" s="19"/>
      <c r="B70" s="39"/>
      <c r="C70" s="39"/>
      <c r="D70" s="39"/>
      <c r="E70" s="20"/>
      <c r="G70" s="20"/>
      <c r="H70" s="20"/>
      <c r="J70" s="1"/>
      <c r="O70" s="20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</row>
    <row r="71" spans="1:151">
      <c r="A71" s="19"/>
      <c r="B71" s="39"/>
      <c r="C71" s="39"/>
      <c r="D71" s="39"/>
      <c r="E71" s="20"/>
      <c r="G71" s="20"/>
      <c r="H71" s="20"/>
      <c r="J71" s="1"/>
      <c r="O71" s="20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</row>
    <row r="72" spans="1:151">
      <c r="A72" s="19"/>
      <c r="B72" s="39"/>
      <c r="C72" s="39"/>
      <c r="D72" s="39"/>
      <c r="E72" s="20"/>
      <c r="G72" s="20"/>
      <c r="H72" s="20"/>
      <c r="J72" s="1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</row>
    <row r="73" spans="1:151">
      <c r="A73" s="19"/>
      <c r="B73" s="39"/>
      <c r="C73" s="39"/>
      <c r="D73" s="39"/>
      <c r="E73" s="20"/>
      <c r="G73" s="20"/>
      <c r="H73" s="20"/>
      <c r="J73" s="1"/>
      <c r="U73" s="41" t="s">
        <v>0</v>
      </c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</row>
    <row r="74" spans="1:151">
      <c r="A74" s="19"/>
      <c r="B74" s="39"/>
      <c r="C74" s="39"/>
      <c r="D74" s="39"/>
      <c r="E74" s="20"/>
      <c r="G74" s="20"/>
      <c r="H74" s="20"/>
      <c r="J74" s="1"/>
      <c r="U74" s="42" t="s">
        <v>21</v>
      </c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</row>
    <row r="75" spans="1:151" ht="21" customHeight="1" thickBot="1">
      <c r="A75" s="19"/>
      <c r="B75" s="39"/>
      <c r="C75" s="39"/>
      <c r="D75" s="39"/>
      <c r="E75" s="20"/>
      <c r="G75" s="20"/>
      <c r="H75" s="20"/>
      <c r="J75" s="1"/>
      <c r="U75" s="43" t="s">
        <v>22</v>
      </c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</row>
    <row r="76" spans="1:151" ht="16" thickBot="1">
      <c r="B76" s="34"/>
      <c r="C76" s="24"/>
      <c r="D76" s="466" t="s">
        <v>53</v>
      </c>
      <c r="E76" s="467"/>
      <c r="F76" s="467"/>
      <c r="G76" s="467"/>
      <c r="H76" s="467"/>
      <c r="I76" s="467"/>
      <c r="J76" s="468"/>
      <c r="K76" s="1"/>
      <c r="L76" s="434" t="s">
        <v>15</v>
      </c>
      <c r="M76" s="435"/>
      <c r="N76" s="435"/>
      <c r="O76" s="435"/>
      <c r="P76" s="435"/>
      <c r="Q76" s="435"/>
      <c r="R76" s="436"/>
      <c r="S76" s="1"/>
      <c r="T76" s="35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</row>
    <row r="77" spans="1:151" ht="16" thickBot="1">
      <c r="B77" s="8"/>
      <c r="C77" s="9"/>
      <c r="D77" s="160" t="s">
        <v>75</v>
      </c>
      <c r="E77" s="160" t="s">
        <v>76</v>
      </c>
      <c r="F77" s="1"/>
      <c r="G77" s="160" t="s">
        <v>77</v>
      </c>
      <c r="H77" s="160" t="s">
        <v>78</v>
      </c>
      <c r="I77" s="160" t="s">
        <v>2</v>
      </c>
      <c r="J77" s="158"/>
      <c r="K77" s="110"/>
      <c r="L77" s="159" t="s">
        <v>75</v>
      </c>
      <c r="M77" s="159" t="s">
        <v>76</v>
      </c>
      <c r="N77" s="1"/>
      <c r="O77" s="159" t="s">
        <v>77</v>
      </c>
      <c r="P77" s="159" t="s">
        <v>78</v>
      </c>
      <c r="Q77" s="159" t="s">
        <v>2</v>
      </c>
      <c r="R77" s="156"/>
      <c r="S77" s="1"/>
      <c r="T77" s="169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</row>
    <row r="78" spans="1:151" ht="74.5" thickBot="1">
      <c r="B78" s="10"/>
      <c r="C78" s="11"/>
      <c r="D78" s="163" t="s">
        <v>73</v>
      </c>
      <c r="E78" s="163" t="s">
        <v>73</v>
      </c>
      <c r="F78" s="1"/>
      <c r="G78" s="163" t="s">
        <v>73</v>
      </c>
      <c r="H78" s="163" t="s">
        <v>73</v>
      </c>
      <c r="I78" s="163" t="s">
        <v>73</v>
      </c>
      <c r="J78" s="161" t="s">
        <v>14</v>
      </c>
      <c r="K78" s="12"/>
      <c r="L78" s="164" t="s">
        <v>74</v>
      </c>
      <c r="M78" s="164" t="s">
        <v>74</v>
      </c>
      <c r="N78" s="1"/>
      <c r="O78" s="164" t="s">
        <v>74</v>
      </c>
      <c r="P78" s="164" t="s">
        <v>74</v>
      </c>
      <c r="Q78" s="164" t="s">
        <v>74</v>
      </c>
      <c r="R78" s="162" t="s">
        <v>16</v>
      </c>
      <c r="S78" s="1"/>
      <c r="T78" s="170" t="s">
        <v>110</v>
      </c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</row>
    <row r="79" spans="1:151">
      <c r="A79" s="24"/>
      <c r="B79" s="437" t="s">
        <v>3</v>
      </c>
      <c r="C79" s="29">
        <v>1</v>
      </c>
      <c r="D79" s="130">
        <f t="shared" ref="D79:E82" si="20">C20</f>
        <v>8321</v>
      </c>
      <c r="E79" s="130">
        <f t="shared" si="20"/>
        <v>8309</v>
      </c>
      <c r="F79" s="19"/>
      <c r="G79" s="130">
        <f>E20</f>
        <v>8360</v>
      </c>
      <c r="H79" s="194"/>
      <c r="I79" s="130">
        <f>G20</f>
        <v>8366</v>
      </c>
      <c r="J79" s="134"/>
      <c r="K79" s="20"/>
      <c r="L79" s="175">
        <f t="shared" ref="L79:M82" si="21">H20</f>
        <v>0</v>
      </c>
      <c r="M79" s="175">
        <f t="shared" si="21"/>
        <v>0</v>
      </c>
      <c r="N79" s="19"/>
      <c r="O79" s="175">
        <f>J20</f>
        <v>0</v>
      </c>
      <c r="P79" s="181"/>
      <c r="Q79" s="176">
        <f>L20</f>
        <v>0</v>
      </c>
      <c r="R79" s="135"/>
      <c r="S79" s="1"/>
      <c r="T79" s="172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</row>
    <row r="80" spans="1:151">
      <c r="A80" s="24"/>
      <c r="B80" s="438"/>
      <c r="C80" s="29">
        <v>2</v>
      </c>
      <c r="D80" s="130">
        <f t="shared" si="20"/>
        <v>8190</v>
      </c>
      <c r="E80" s="130">
        <f t="shared" si="20"/>
        <v>8176</v>
      </c>
      <c r="F80" s="19"/>
      <c r="G80" s="130">
        <f>E21</f>
        <v>8294</v>
      </c>
      <c r="H80" s="194"/>
      <c r="I80" s="130">
        <f>G21</f>
        <v>8245</v>
      </c>
      <c r="J80" s="134"/>
      <c r="K80" s="20"/>
      <c r="L80" s="175">
        <f t="shared" si="21"/>
        <v>0</v>
      </c>
      <c r="M80" s="175">
        <f t="shared" si="21"/>
        <v>0</v>
      </c>
      <c r="N80" s="19"/>
      <c r="O80" s="175">
        <f>J21</f>
        <v>0</v>
      </c>
      <c r="P80" s="182"/>
      <c r="Q80" s="176">
        <f>L21</f>
        <v>0</v>
      </c>
      <c r="R80" s="157"/>
      <c r="S80" s="1"/>
      <c r="T80" s="173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</row>
    <row r="81" spans="1:151">
      <c r="A81" s="24"/>
      <c r="B81" s="438"/>
      <c r="C81" s="29">
        <v>3</v>
      </c>
      <c r="D81" s="130">
        <f t="shared" si="20"/>
        <v>8146</v>
      </c>
      <c r="E81" s="130">
        <f t="shared" si="20"/>
        <v>8132</v>
      </c>
      <c r="F81" s="19"/>
      <c r="G81" s="130">
        <f>E22</f>
        <v>8173</v>
      </c>
      <c r="H81" s="194"/>
      <c r="I81" s="130">
        <f>G22</f>
        <v>8199</v>
      </c>
      <c r="J81" s="134"/>
      <c r="K81" s="20"/>
      <c r="L81" s="175">
        <f t="shared" si="21"/>
        <v>0</v>
      </c>
      <c r="M81" s="175">
        <f t="shared" si="21"/>
        <v>0</v>
      </c>
      <c r="N81" s="19"/>
      <c r="O81" s="175">
        <f>J22</f>
        <v>0</v>
      </c>
      <c r="P81" s="182"/>
      <c r="Q81" s="176">
        <f>L22</f>
        <v>0</v>
      </c>
      <c r="R81" s="135"/>
      <c r="S81" s="1"/>
      <c r="T81" s="17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</row>
    <row r="82" spans="1:151">
      <c r="A82" s="24"/>
      <c r="B82" s="438"/>
      <c r="C82" s="29">
        <v>4</v>
      </c>
      <c r="D82" s="130">
        <f t="shared" si="20"/>
        <v>8185</v>
      </c>
      <c r="E82" s="130">
        <f t="shared" si="20"/>
        <v>8171</v>
      </c>
      <c r="F82" s="19"/>
      <c r="G82" s="130">
        <f>E23</f>
        <v>8169</v>
      </c>
      <c r="H82" s="194"/>
      <c r="I82" s="130">
        <f>G23</f>
        <v>8297</v>
      </c>
      <c r="J82" s="134"/>
      <c r="K82" s="20"/>
      <c r="L82" s="175">
        <f t="shared" si="21"/>
        <v>0</v>
      </c>
      <c r="M82" s="175">
        <f t="shared" si="21"/>
        <v>0</v>
      </c>
      <c r="N82" s="19"/>
      <c r="O82" s="175">
        <f>J23</f>
        <v>0</v>
      </c>
      <c r="P82" s="182"/>
      <c r="Q82" s="176">
        <f>L23</f>
        <v>0</v>
      </c>
      <c r="R82" s="135"/>
      <c r="S82" s="1"/>
      <c r="T82" s="17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</row>
    <row r="83" spans="1:151" s="15" customFormat="1">
      <c r="A83" s="24"/>
      <c r="B83" s="438"/>
      <c r="C83" s="29"/>
      <c r="D83" s="119"/>
      <c r="E83" s="120"/>
      <c r="F83" s="19"/>
      <c r="G83" s="130">
        <f t="shared" ref="G83:G86" si="22">E24</f>
        <v>8140</v>
      </c>
      <c r="H83" s="107"/>
      <c r="I83" s="45"/>
      <c r="J83" s="134"/>
      <c r="K83" s="20"/>
      <c r="L83" s="119"/>
      <c r="M83" s="120"/>
      <c r="N83" s="19"/>
      <c r="O83" s="175">
        <f t="shared" ref="O83:O86" si="23">J24</f>
        <v>0</v>
      </c>
      <c r="P83" s="107"/>
      <c r="Q83" s="45"/>
      <c r="R83" s="135"/>
      <c r="S83" s="1"/>
      <c r="T83" s="17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</row>
    <row r="84" spans="1:151" s="13" customFormat="1" ht="16" thickBot="1">
      <c r="A84" s="24"/>
      <c r="B84" s="438"/>
      <c r="C84" s="29"/>
      <c r="D84" s="119"/>
      <c r="E84" s="120"/>
      <c r="F84" s="19"/>
      <c r="G84" s="130">
        <f t="shared" si="22"/>
        <v>8124</v>
      </c>
      <c r="H84" s="107"/>
      <c r="I84" s="45"/>
      <c r="J84" s="134"/>
      <c r="K84" s="20"/>
      <c r="L84" s="119"/>
      <c r="M84" s="120"/>
      <c r="N84" s="19"/>
      <c r="O84" s="175">
        <f t="shared" si="23"/>
        <v>0</v>
      </c>
      <c r="P84" s="107"/>
      <c r="Q84" s="45"/>
      <c r="R84" s="135"/>
      <c r="S84" s="1"/>
      <c r="T84" s="17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</row>
    <row r="85" spans="1:151" s="16" customFormat="1" ht="16" thickBot="1">
      <c r="A85" s="24"/>
      <c r="B85" s="438"/>
      <c r="C85" s="29"/>
      <c r="D85" s="119"/>
      <c r="E85" s="120"/>
      <c r="F85" s="19"/>
      <c r="G85" s="130">
        <f t="shared" si="22"/>
        <v>8184</v>
      </c>
      <c r="H85" s="107"/>
      <c r="I85" s="45"/>
      <c r="J85" s="134"/>
      <c r="K85" s="20"/>
      <c r="L85" s="119"/>
      <c r="M85" s="120"/>
      <c r="N85" s="19"/>
      <c r="O85" s="175">
        <f t="shared" si="23"/>
        <v>0</v>
      </c>
      <c r="P85" s="107"/>
      <c r="Q85" s="45"/>
      <c r="R85" s="135"/>
      <c r="S85" s="1"/>
      <c r="T85" s="17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</row>
    <row r="86" spans="1:151" ht="18" customHeight="1" thickBot="1">
      <c r="A86" s="24"/>
      <c r="B86" s="439"/>
      <c r="C86" s="142"/>
      <c r="D86" s="121"/>
      <c r="E86" s="122"/>
      <c r="F86" s="19"/>
      <c r="G86" s="130">
        <f t="shared" si="22"/>
        <v>8230</v>
      </c>
      <c r="H86" s="108"/>
      <c r="I86" s="153"/>
      <c r="J86" s="134"/>
      <c r="K86" s="20"/>
      <c r="L86" s="121"/>
      <c r="M86" s="122"/>
      <c r="N86" s="19"/>
      <c r="O86" s="175">
        <f t="shared" si="23"/>
        <v>0</v>
      </c>
      <c r="P86" s="125"/>
      <c r="Q86" s="126"/>
      <c r="R86" s="135"/>
      <c r="S86" s="1"/>
      <c r="T86" s="17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 ht="20.5" thickBot="1">
      <c r="A87" s="24"/>
      <c r="B87" s="442" t="s">
        <v>4</v>
      </c>
      <c r="C87" s="443"/>
      <c r="D87" s="440">
        <f>AVERAGE(D79:E86)</f>
        <v>8203.75</v>
      </c>
      <c r="E87" s="441"/>
      <c r="F87" s="24"/>
      <c r="G87" s="440">
        <f>AVERAGE(G79:I86)</f>
        <v>8231.75</v>
      </c>
      <c r="H87" s="480"/>
      <c r="I87" s="441"/>
      <c r="J87" s="32">
        <f>D87-G87</f>
        <v>-28</v>
      </c>
      <c r="K87" s="20"/>
      <c r="L87" s="453">
        <f>AVERAGE(L79:M86)</f>
        <v>0</v>
      </c>
      <c r="M87" s="454"/>
      <c r="N87" s="24"/>
      <c r="O87" s="471">
        <f>AVERAGE(O79:Q86)</f>
        <v>0</v>
      </c>
      <c r="P87" s="472"/>
      <c r="Q87" s="473"/>
      <c r="R87" s="70">
        <f>L87-O87</f>
        <v>0</v>
      </c>
      <c r="S87" s="1"/>
      <c r="T87" s="171">
        <f>J87-R87</f>
        <v>-28</v>
      </c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>
      <c r="A88" s="24"/>
      <c r="B88" s="482" t="s">
        <v>5</v>
      </c>
      <c r="C88" s="143">
        <v>5</v>
      </c>
      <c r="D88" s="123">
        <f t="shared" ref="D88:E91" si="24">C24</f>
        <v>8113</v>
      </c>
      <c r="E88" s="123">
        <f t="shared" si="24"/>
        <v>8098</v>
      </c>
      <c r="F88" s="19"/>
      <c r="G88" s="308">
        <f>E28</f>
        <v>8129</v>
      </c>
      <c r="H88" s="195"/>
      <c r="I88" s="123">
        <f>G24</f>
        <v>8129</v>
      </c>
      <c r="J88" s="135"/>
      <c r="K88" s="20"/>
      <c r="L88" s="175">
        <f t="shared" ref="L88:M91" si="25">H24</f>
        <v>0</v>
      </c>
      <c r="M88" s="175">
        <f t="shared" si="25"/>
        <v>0</v>
      </c>
      <c r="N88" s="19"/>
      <c r="O88" s="175">
        <f>J28</f>
        <v>0</v>
      </c>
      <c r="P88" s="181"/>
      <c r="Q88" s="177">
        <f>L24</f>
        <v>0</v>
      </c>
      <c r="R88" s="135"/>
      <c r="S88" s="1"/>
      <c r="T88" s="17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>
      <c r="A89" s="24"/>
      <c r="B89" s="438"/>
      <c r="C89" s="29">
        <v>6</v>
      </c>
      <c r="D89" s="123">
        <f t="shared" si="24"/>
        <v>7987</v>
      </c>
      <c r="E89" s="123">
        <f t="shared" si="24"/>
        <v>7972</v>
      </c>
      <c r="F89" s="19"/>
      <c r="G89" s="308">
        <f t="shared" ref="G89:G95" si="26">E29</f>
        <v>8074</v>
      </c>
      <c r="H89" s="195"/>
      <c r="I89" s="123">
        <f>G25</f>
        <v>8024</v>
      </c>
      <c r="J89" s="135"/>
      <c r="K89" s="20"/>
      <c r="L89" s="175">
        <f t="shared" si="25"/>
        <v>0</v>
      </c>
      <c r="M89" s="175">
        <f t="shared" si="25"/>
        <v>0</v>
      </c>
      <c r="N89" s="19"/>
      <c r="O89" s="175">
        <f t="shared" ref="O89:O95" si="27">J29</f>
        <v>0</v>
      </c>
      <c r="P89" s="182"/>
      <c r="Q89" s="177">
        <f>L25</f>
        <v>0</v>
      </c>
      <c r="R89" s="157"/>
      <c r="S89" s="1"/>
      <c r="T89" s="17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>
      <c r="A90" s="24"/>
      <c r="B90" s="438"/>
      <c r="C90" s="29">
        <v>7</v>
      </c>
      <c r="D90" s="123">
        <f t="shared" si="24"/>
        <v>7927</v>
      </c>
      <c r="E90" s="123">
        <f t="shared" si="24"/>
        <v>7912</v>
      </c>
      <c r="F90" s="19"/>
      <c r="G90" s="308">
        <f t="shared" si="26"/>
        <v>7972</v>
      </c>
      <c r="H90" s="195"/>
      <c r="I90" s="123">
        <f>G26</f>
        <v>7967</v>
      </c>
      <c r="J90" s="135"/>
      <c r="K90" s="17"/>
      <c r="L90" s="175">
        <f t="shared" si="25"/>
        <v>0</v>
      </c>
      <c r="M90" s="175">
        <f t="shared" si="25"/>
        <v>0</v>
      </c>
      <c r="N90" s="19"/>
      <c r="O90" s="175">
        <f t="shared" si="27"/>
        <v>0</v>
      </c>
      <c r="P90" s="182"/>
      <c r="Q90" s="177">
        <f>L26</f>
        <v>0</v>
      </c>
      <c r="R90" s="135"/>
      <c r="S90" s="1"/>
      <c r="T90" s="17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>
      <c r="A91" s="24"/>
      <c r="B91" s="438"/>
      <c r="C91" s="29">
        <v>8</v>
      </c>
      <c r="D91" s="123">
        <f t="shared" si="24"/>
        <v>7933</v>
      </c>
      <c r="E91" s="123">
        <f t="shared" si="24"/>
        <v>7921</v>
      </c>
      <c r="F91" s="19"/>
      <c r="G91" s="308">
        <f t="shared" si="26"/>
        <v>7970</v>
      </c>
      <c r="H91" s="195"/>
      <c r="I91" s="123">
        <f>G27</f>
        <v>8031</v>
      </c>
      <c r="J91" s="136"/>
      <c r="K91" s="18"/>
      <c r="L91" s="175">
        <f t="shared" si="25"/>
        <v>0</v>
      </c>
      <c r="M91" s="175">
        <f t="shared" si="25"/>
        <v>0</v>
      </c>
      <c r="N91" s="19"/>
      <c r="O91" s="175">
        <f t="shared" si="27"/>
        <v>0</v>
      </c>
      <c r="P91" s="182"/>
      <c r="Q91" s="177">
        <f>L27</f>
        <v>0</v>
      </c>
      <c r="R91" s="135"/>
      <c r="S91" s="1"/>
      <c r="T91" s="17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s="15" customFormat="1">
      <c r="A92" s="24"/>
      <c r="B92" s="438"/>
      <c r="C92" s="29"/>
      <c r="D92" s="119"/>
      <c r="E92" s="120"/>
      <c r="F92" s="19"/>
      <c r="G92" s="308">
        <f t="shared" si="26"/>
        <v>7932</v>
      </c>
      <c r="H92" s="107"/>
      <c r="I92" s="195"/>
      <c r="J92" s="136"/>
      <c r="K92" s="18"/>
      <c r="L92" s="119"/>
      <c r="M92" s="120"/>
      <c r="N92" s="19"/>
      <c r="O92" s="175">
        <f t="shared" si="27"/>
        <v>0</v>
      </c>
      <c r="P92" s="107"/>
      <c r="Q92" s="155"/>
      <c r="R92" s="135"/>
      <c r="S92" s="1"/>
      <c r="T92" s="17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s="13" customFormat="1" ht="16" thickBot="1">
      <c r="A93" s="24"/>
      <c r="B93" s="438"/>
      <c r="C93" s="29"/>
      <c r="D93" s="119"/>
      <c r="E93" s="120"/>
      <c r="F93" s="19"/>
      <c r="G93" s="308">
        <f t="shared" si="26"/>
        <v>7917</v>
      </c>
      <c r="H93" s="107"/>
      <c r="I93" s="195"/>
      <c r="J93" s="136"/>
      <c r="K93" s="18"/>
      <c r="L93" s="119"/>
      <c r="M93" s="120"/>
      <c r="N93" s="19"/>
      <c r="O93" s="175">
        <f t="shared" si="27"/>
        <v>0</v>
      </c>
      <c r="P93" s="107"/>
      <c r="Q93" s="155"/>
      <c r="R93" s="135"/>
      <c r="S93" s="1"/>
      <c r="T93" s="17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s="16" customFormat="1" ht="16" thickBot="1">
      <c r="A94" s="24"/>
      <c r="B94" s="438"/>
      <c r="C94" s="29"/>
      <c r="D94" s="119"/>
      <c r="E94" s="120"/>
      <c r="F94" s="19"/>
      <c r="G94" s="308">
        <f t="shared" si="26"/>
        <v>7956</v>
      </c>
      <c r="H94" s="107"/>
      <c r="I94" s="195"/>
      <c r="J94" s="136"/>
      <c r="K94" s="18"/>
      <c r="L94" s="119"/>
      <c r="M94" s="120"/>
      <c r="N94" s="19"/>
      <c r="O94" s="175">
        <f t="shared" si="27"/>
        <v>0</v>
      </c>
      <c r="P94" s="107"/>
      <c r="Q94" s="155"/>
      <c r="R94" s="135"/>
      <c r="S94" s="1"/>
      <c r="T94" s="17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 ht="18" customHeight="1" thickBot="1">
      <c r="A95" s="24"/>
      <c r="B95" s="483"/>
      <c r="C95" s="142"/>
      <c r="D95" s="121"/>
      <c r="E95" s="122"/>
      <c r="F95" s="19"/>
      <c r="G95" s="308">
        <f t="shared" si="26"/>
        <v>7991</v>
      </c>
      <c r="H95" s="108"/>
      <c r="I95" s="195"/>
      <c r="J95" s="136"/>
      <c r="K95" s="18"/>
      <c r="L95" s="129"/>
      <c r="M95" s="154"/>
      <c r="N95" s="19"/>
      <c r="O95" s="175">
        <f t="shared" si="27"/>
        <v>0</v>
      </c>
      <c r="P95" s="108"/>
      <c r="Q95" s="165"/>
      <c r="R95" s="135"/>
      <c r="S95" s="1"/>
      <c r="T95" s="17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 ht="20.5" thickBot="1">
      <c r="A96" s="24"/>
      <c r="B96" s="442" t="s">
        <v>4</v>
      </c>
      <c r="C96" s="443"/>
      <c r="D96" s="469">
        <f>AVERAGE(D88:E95)</f>
        <v>7982.875</v>
      </c>
      <c r="E96" s="470"/>
      <c r="F96" s="24"/>
      <c r="G96" s="440">
        <f>AVERAGE(G88:I95)</f>
        <v>8007.666666666667</v>
      </c>
      <c r="H96" s="480"/>
      <c r="I96" s="441"/>
      <c r="J96" s="150">
        <f>D96-G96</f>
        <v>-24.79166666666697</v>
      </c>
      <c r="K96" s="20"/>
      <c r="L96" s="462">
        <f>AVERAGE(L88:M95)</f>
        <v>0</v>
      </c>
      <c r="M96" s="463"/>
      <c r="N96" s="24"/>
      <c r="O96" s="462">
        <f>AVERAGE(O88:Q95)</f>
        <v>0</v>
      </c>
      <c r="P96" s="481"/>
      <c r="Q96" s="463"/>
      <c r="R96" s="70">
        <f>L96-O96</f>
        <v>0</v>
      </c>
      <c r="S96" s="1"/>
      <c r="T96" s="171">
        <f>J96-R96</f>
        <v>-24.79166666666697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 ht="15.5" customHeight="1" thickBot="1">
      <c r="A97" s="24"/>
      <c r="B97" s="478" t="s">
        <v>6</v>
      </c>
      <c r="C97" s="143">
        <v>9</v>
      </c>
      <c r="D97" s="97">
        <f>C28</f>
        <v>7764</v>
      </c>
      <c r="E97" s="144"/>
      <c r="F97" s="19"/>
      <c r="G97" s="310">
        <f>E36</f>
        <v>7745</v>
      </c>
      <c r="H97" s="14"/>
      <c r="I97" s="109"/>
      <c r="J97" s="151"/>
      <c r="K97" s="17"/>
      <c r="L97" s="178">
        <f>H28</f>
        <v>0</v>
      </c>
      <c r="M97" s="144"/>
      <c r="N97" s="20"/>
      <c r="O97" s="178">
        <f>J36</f>
        <v>0</v>
      </c>
      <c r="P97" s="149"/>
      <c r="Q97" s="128"/>
      <c r="R97" s="166"/>
      <c r="S97" s="1"/>
      <c r="T97" s="17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 ht="16" thickBot="1">
      <c r="A98" s="24"/>
      <c r="B98" s="478"/>
      <c r="C98" s="29">
        <v>10</v>
      </c>
      <c r="D98" s="97">
        <f t="shared" ref="D98:D100" si="28">C29</f>
        <v>7649</v>
      </c>
      <c r="E98" s="146"/>
      <c r="F98" s="19"/>
      <c r="G98" s="310">
        <f t="shared" ref="G98:G100" si="29">E37</f>
        <v>7634</v>
      </c>
      <c r="H98" s="27"/>
      <c r="I98" s="107"/>
      <c r="J98" s="135"/>
      <c r="K98" s="19"/>
      <c r="L98" s="178">
        <f t="shared" ref="L98:L100" si="30">H29</f>
        <v>0</v>
      </c>
      <c r="M98" s="146"/>
      <c r="N98" s="20"/>
      <c r="O98" s="178">
        <f t="shared" ref="O98:O100" si="31">J37</f>
        <v>0</v>
      </c>
      <c r="P98" s="27"/>
      <c r="Q98" s="124"/>
      <c r="R98" s="148"/>
      <c r="S98" s="1"/>
      <c r="T98" s="17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 s="15" customFormat="1" ht="16" thickBot="1">
      <c r="A99" s="24"/>
      <c r="B99" s="478"/>
      <c r="C99" s="29">
        <v>11</v>
      </c>
      <c r="D99" s="97">
        <f t="shared" si="28"/>
        <v>7581</v>
      </c>
      <c r="E99" s="146"/>
      <c r="F99" s="19"/>
      <c r="G99" s="310">
        <f t="shared" si="29"/>
        <v>7584</v>
      </c>
      <c r="H99" s="27"/>
      <c r="I99" s="107"/>
      <c r="J99" s="137"/>
      <c r="K99" s="21"/>
      <c r="L99" s="178">
        <f t="shared" si="30"/>
        <v>0</v>
      </c>
      <c r="M99" s="146"/>
      <c r="N99" s="20"/>
      <c r="O99" s="178">
        <f t="shared" si="31"/>
        <v>0</v>
      </c>
      <c r="P99" s="27"/>
      <c r="Q99" s="124"/>
      <c r="R99" s="167"/>
      <c r="S99" s="1"/>
      <c r="T99" s="17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 ht="16" thickBot="1">
      <c r="A100" s="24"/>
      <c r="B100" s="478"/>
      <c r="C100" s="29">
        <v>12</v>
      </c>
      <c r="D100" s="97">
        <f t="shared" si="28"/>
        <v>7590</v>
      </c>
      <c r="E100" s="146"/>
      <c r="F100" s="19"/>
      <c r="G100" s="310">
        <f t="shared" si="29"/>
        <v>7625</v>
      </c>
      <c r="H100" s="27"/>
      <c r="I100" s="107"/>
      <c r="J100" s="135"/>
      <c r="K100" s="20"/>
      <c r="L100" s="178">
        <f t="shared" si="30"/>
        <v>0</v>
      </c>
      <c r="M100" s="146"/>
      <c r="N100" s="20"/>
      <c r="O100" s="178">
        <f t="shared" si="31"/>
        <v>0</v>
      </c>
      <c r="P100" s="27"/>
      <c r="Q100" s="124"/>
      <c r="R100" s="168"/>
      <c r="S100" s="1"/>
      <c r="T100" s="17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 s="15" customFormat="1" ht="16" thickBot="1">
      <c r="A101" s="24"/>
      <c r="B101" s="478"/>
      <c r="C101" s="29">
        <v>13</v>
      </c>
      <c r="D101" s="309"/>
      <c r="E101" s="146"/>
      <c r="F101" s="19"/>
      <c r="G101" s="194"/>
      <c r="H101" s="27"/>
      <c r="I101" s="107"/>
      <c r="J101" s="135"/>
      <c r="K101" s="20"/>
      <c r="L101" s="201"/>
      <c r="M101" s="146"/>
      <c r="N101" s="20"/>
      <c r="O101" s="201"/>
      <c r="P101" s="27"/>
      <c r="Q101" s="124"/>
      <c r="R101" s="168"/>
      <c r="S101" s="1"/>
      <c r="T101" s="173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s="13" customFormat="1" ht="16" thickBot="1">
      <c r="A102" s="24"/>
      <c r="B102" s="478"/>
      <c r="C102" s="29">
        <v>14</v>
      </c>
      <c r="D102" s="309"/>
      <c r="E102" s="146"/>
      <c r="F102" s="19"/>
      <c r="G102" s="194"/>
      <c r="H102" s="27"/>
      <c r="I102" s="107"/>
      <c r="J102" s="135"/>
      <c r="K102" s="20"/>
      <c r="L102" s="201"/>
      <c r="M102" s="146"/>
      <c r="N102" s="20"/>
      <c r="O102" s="201"/>
      <c r="P102" s="27"/>
      <c r="Q102" s="124"/>
      <c r="R102" s="168"/>
      <c r="S102" s="1"/>
      <c r="T102" s="173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16" thickBot="1">
      <c r="A103" s="24"/>
      <c r="B103" s="478"/>
      <c r="C103" s="29">
        <v>15</v>
      </c>
      <c r="D103" s="309"/>
      <c r="E103" s="146"/>
      <c r="F103" s="19"/>
      <c r="G103" s="194"/>
      <c r="H103" s="27"/>
      <c r="I103" s="107"/>
      <c r="J103" s="135"/>
      <c r="K103" s="20"/>
      <c r="L103" s="201"/>
      <c r="M103" s="146"/>
      <c r="N103" s="20"/>
      <c r="O103" s="201"/>
      <c r="P103" s="27"/>
      <c r="Q103" s="124"/>
      <c r="R103" s="168"/>
      <c r="S103" s="1"/>
      <c r="T103" s="173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>
      <c r="A104" s="24"/>
      <c r="B104" s="478"/>
      <c r="C104" s="29">
        <v>16</v>
      </c>
      <c r="D104" s="309"/>
      <c r="E104" s="146"/>
      <c r="F104" s="19"/>
      <c r="G104" s="194"/>
      <c r="H104" s="27"/>
      <c r="I104" s="107"/>
      <c r="J104" s="135"/>
      <c r="K104" s="20"/>
      <c r="L104" s="201"/>
      <c r="M104" s="146"/>
      <c r="N104" s="20"/>
      <c r="O104" s="201"/>
      <c r="P104" s="27"/>
      <c r="Q104" s="124"/>
      <c r="R104" s="168"/>
      <c r="S104" s="1"/>
      <c r="T104" s="173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>
      <c r="A105" s="24"/>
      <c r="B105" s="478"/>
      <c r="C105" s="143"/>
      <c r="D105" s="184"/>
      <c r="E105" s="146"/>
      <c r="F105" s="19"/>
      <c r="G105" s="184"/>
      <c r="H105" s="27"/>
      <c r="I105" s="107"/>
      <c r="J105" s="135"/>
      <c r="K105" s="20"/>
      <c r="L105" s="179"/>
      <c r="M105" s="146"/>
      <c r="N105" s="20"/>
      <c r="O105" s="179"/>
      <c r="P105" s="27"/>
      <c r="Q105" s="124"/>
      <c r="R105" s="168"/>
      <c r="S105" s="1"/>
      <c r="T105" s="173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>
      <c r="A106" s="24"/>
      <c r="B106" s="478"/>
      <c r="C106" s="143"/>
      <c r="D106" s="184"/>
      <c r="E106" s="146"/>
      <c r="F106" s="19"/>
      <c r="G106" s="184"/>
      <c r="H106" s="27"/>
      <c r="I106" s="107"/>
      <c r="J106" s="135"/>
      <c r="K106" s="20"/>
      <c r="L106" s="179"/>
      <c r="M106" s="146"/>
      <c r="N106" s="20"/>
      <c r="O106" s="179"/>
      <c r="P106" s="27"/>
      <c r="Q106" s="124"/>
      <c r="R106" s="168"/>
      <c r="S106" s="1"/>
      <c r="T106" s="173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>
      <c r="A107" s="24"/>
      <c r="B107" s="478"/>
      <c r="C107" s="143"/>
      <c r="D107" s="184"/>
      <c r="E107" s="146"/>
      <c r="F107" s="19"/>
      <c r="G107" s="184"/>
      <c r="H107" s="27"/>
      <c r="I107" s="107"/>
      <c r="J107" s="135"/>
      <c r="K107" s="20"/>
      <c r="L107" s="179"/>
      <c r="M107" s="146"/>
      <c r="N107" s="20"/>
      <c r="O107" s="179"/>
      <c r="P107" s="27"/>
      <c r="Q107" s="124"/>
      <c r="R107" s="168"/>
      <c r="S107" s="1"/>
      <c r="T107" s="173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ht="16" thickBot="1">
      <c r="A108" s="24"/>
      <c r="B108" s="479"/>
      <c r="C108" s="143"/>
      <c r="D108" s="186"/>
      <c r="E108" s="147"/>
      <c r="F108" s="19"/>
      <c r="G108" s="187"/>
      <c r="H108" s="31"/>
      <c r="I108" s="108"/>
      <c r="J108" s="152"/>
      <c r="K108" s="20"/>
      <c r="L108" s="180"/>
      <c r="M108" s="147"/>
      <c r="N108" s="20"/>
      <c r="O108" s="180"/>
      <c r="P108" s="46"/>
      <c r="Q108" s="133"/>
      <c r="R108" s="168"/>
      <c r="S108" s="1"/>
      <c r="T108" s="173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</row>
    <row r="109" spans="1:151" ht="20.5" thickBot="1">
      <c r="A109" s="24"/>
      <c r="B109" s="489" t="s">
        <v>4</v>
      </c>
      <c r="C109" s="490"/>
      <c r="D109" s="464">
        <f>AVERAGE(D97:E108)</f>
        <v>7646</v>
      </c>
      <c r="E109" s="465"/>
      <c r="F109" s="24"/>
      <c r="G109" s="440">
        <f>AVERAGE(G97:I108)</f>
        <v>7647</v>
      </c>
      <c r="H109" s="480"/>
      <c r="I109" s="441"/>
      <c r="J109" s="127">
        <f>D109-G109</f>
        <v>-1</v>
      </c>
      <c r="K109" s="20"/>
      <c r="L109" s="487">
        <f>AVERAGE(L97:M108)</f>
        <v>0</v>
      </c>
      <c r="M109" s="488"/>
      <c r="N109" s="1"/>
      <c r="O109" s="471">
        <f>AVERAGE(O97:Q108)</f>
        <v>0</v>
      </c>
      <c r="P109" s="472"/>
      <c r="Q109" s="473"/>
      <c r="R109" s="70">
        <f>L109-O109</f>
        <v>0</v>
      </c>
      <c r="S109" s="1"/>
      <c r="T109" s="171">
        <f>J109-R109</f>
        <v>-1</v>
      </c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ht="20.5" thickBot="1">
      <c r="A110" s="24"/>
      <c r="B110" s="484" t="s">
        <v>7</v>
      </c>
      <c r="C110" s="29">
        <v>17</v>
      </c>
      <c r="D110" s="311">
        <f>C32</f>
        <v>7482</v>
      </c>
      <c r="E110" s="144"/>
      <c r="F110" s="1"/>
      <c r="G110" s="185">
        <f>E40</f>
        <v>7483</v>
      </c>
      <c r="H110" s="131"/>
      <c r="I110" s="131"/>
      <c r="J110" s="138"/>
      <c r="K110" s="20"/>
      <c r="L110" s="196">
        <f>H32</f>
        <v>0</v>
      </c>
      <c r="M110" s="144"/>
      <c r="N110" s="1"/>
      <c r="O110" s="183">
        <f>J40</f>
        <v>0</v>
      </c>
      <c r="P110" s="72"/>
      <c r="Q110" s="128"/>
      <c r="R110" s="138"/>
      <c r="S110" s="1"/>
      <c r="T110" s="138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20.5" thickBot="1">
      <c r="A111" s="24"/>
      <c r="B111" s="485"/>
      <c r="C111" s="29">
        <v>18</v>
      </c>
      <c r="D111" s="311">
        <f>C33</f>
        <v>7469</v>
      </c>
      <c r="E111" s="132"/>
      <c r="F111" s="20"/>
      <c r="G111" s="185">
        <f>E41</f>
        <v>7491</v>
      </c>
      <c r="H111" s="131"/>
      <c r="I111" s="131"/>
      <c r="J111" s="139"/>
      <c r="K111" s="20"/>
      <c r="L111" s="196">
        <f>H33</f>
        <v>0</v>
      </c>
      <c r="M111" s="144"/>
      <c r="N111" s="20"/>
      <c r="O111" s="183">
        <f>J41</f>
        <v>0</v>
      </c>
      <c r="P111" s="107"/>
      <c r="Q111" s="205"/>
      <c r="R111" s="138"/>
      <c r="S111" s="1"/>
      <c r="T111" s="138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 s="1" customFormat="1" ht="20.5" thickBot="1">
      <c r="A112" s="24"/>
      <c r="B112" s="485"/>
      <c r="C112" s="29">
        <v>19</v>
      </c>
      <c r="D112" s="184"/>
      <c r="E112" s="132"/>
      <c r="F112" s="20"/>
      <c r="G112" s="184"/>
      <c r="H112" s="132"/>
      <c r="I112" s="141"/>
      <c r="J112" s="139"/>
      <c r="K112" s="20"/>
      <c r="L112" s="144"/>
      <c r="M112" s="144"/>
      <c r="N112" s="20"/>
      <c r="O112" s="179"/>
      <c r="P112" s="107"/>
      <c r="Q112" s="124"/>
      <c r="R112" s="138"/>
      <c r="T112" s="138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 s="1" customFormat="1" ht="20.5" thickBot="1">
      <c r="A113"/>
      <c r="B113" s="486"/>
      <c r="D113" s="48"/>
      <c r="E113" s="145"/>
      <c r="F113" s="20"/>
      <c r="G113" s="48"/>
      <c r="H113" s="145"/>
      <c r="I113" s="141"/>
      <c r="J113" s="139"/>
      <c r="K113" s="20"/>
      <c r="L113" s="144"/>
      <c r="M113" s="144"/>
      <c r="N113" s="20"/>
      <c r="O113" s="180"/>
      <c r="P113" s="125"/>
      <c r="Q113" s="133"/>
      <c r="R113" s="138"/>
      <c r="T113" s="138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 ht="20.5" thickBot="1">
      <c r="B114" s="33" t="s">
        <v>4</v>
      </c>
      <c r="C114" s="29"/>
      <c r="D114" s="444">
        <f>AVERAGE(D110:E113)</f>
        <v>7475.5</v>
      </c>
      <c r="E114" s="445"/>
      <c r="F114" s="1"/>
      <c r="G114" s="455">
        <f>AVERAGE(G110:I113)</f>
        <v>7487</v>
      </c>
      <c r="H114" s="445"/>
      <c r="I114" s="140"/>
      <c r="J114" s="32">
        <f>D114-G114</f>
        <v>-11.5</v>
      </c>
      <c r="K114" s="20"/>
      <c r="L114" s="471">
        <f>AVERAGE(L110:M113)</f>
        <v>0</v>
      </c>
      <c r="M114" s="473"/>
      <c r="N114" s="1"/>
      <c r="O114" s="471">
        <f>AVERAGE(O110:Q113)</f>
        <v>0</v>
      </c>
      <c r="P114" s="472"/>
      <c r="Q114" s="473"/>
      <c r="R114" s="70">
        <f>L114-O114</f>
        <v>0</v>
      </c>
      <c r="S114" s="1"/>
      <c r="T114" s="171">
        <f>J114-R114</f>
        <v>-11.5</v>
      </c>
    </row>
    <row r="115" spans="1:151" ht="16" thickBot="1">
      <c r="A115" s="1"/>
      <c r="B115" s="20"/>
      <c r="C115" s="21"/>
      <c r="D115" s="22"/>
      <c r="E115" s="21"/>
      <c r="F115" s="1"/>
      <c r="G115" s="1"/>
      <c r="H115" s="1"/>
      <c r="I115" s="1"/>
      <c r="J115" s="20"/>
      <c r="K115" s="20"/>
      <c r="L115" s="1"/>
      <c r="M115" s="1"/>
      <c r="N115" s="1"/>
      <c r="O115" s="1"/>
      <c r="P115" s="1"/>
      <c r="Q115" s="1"/>
      <c r="R115" s="1"/>
      <c r="S115" s="1"/>
      <c r="T115" s="1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 ht="16" thickBot="1">
      <c r="B116" s="34"/>
      <c r="C116" s="24"/>
      <c r="D116" s="466" t="s">
        <v>54</v>
      </c>
      <c r="E116" s="467"/>
      <c r="F116" s="467"/>
      <c r="G116" s="467"/>
      <c r="H116" s="467"/>
      <c r="I116" s="467"/>
      <c r="J116" s="468"/>
      <c r="K116" s="1"/>
      <c r="L116" s="434" t="s">
        <v>15</v>
      </c>
      <c r="M116" s="435"/>
      <c r="N116" s="435"/>
      <c r="O116" s="435"/>
      <c r="P116" s="435"/>
      <c r="Q116" s="435"/>
      <c r="R116" s="436"/>
      <c r="S116" s="1"/>
      <c r="T116" s="35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ht="16" thickBot="1">
      <c r="B117" s="8"/>
      <c r="C117" s="9"/>
      <c r="D117" s="160" t="s">
        <v>75</v>
      </c>
      <c r="E117" s="160" t="s">
        <v>76</v>
      </c>
      <c r="F117" s="1"/>
      <c r="G117" s="160" t="s">
        <v>77</v>
      </c>
      <c r="H117" s="160" t="s">
        <v>78</v>
      </c>
      <c r="I117" s="160" t="s">
        <v>2</v>
      </c>
      <c r="J117" s="158"/>
      <c r="K117" s="110"/>
      <c r="L117" s="159" t="s">
        <v>75</v>
      </c>
      <c r="M117" s="159" t="s">
        <v>76</v>
      </c>
      <c r="N117" s="1"/>
      <c r="O117" s="159" t="s">
        <v>77</v>
      </c>
      <c r="P117" s="159" t="s">
        <v>78</v>
      </c>
      <c r="Q117" s="159" t="s">
        <v>2</v>
      </c>
      <c r="R117" s="156"/>
      <c r="S117" s="1"/>
      <c r="T117" s="169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ht="74.5" thickBot="1">
      <c r="B118" s="10"/>
      <c r="C118" s="11"/>
      <c r="D118" s="163" t="s">
        <v>73</v>
      </c>
      <c r="E118" s="163" t="s">
        <v>73</v>
      </c>
      <c r="F118" s="1"/>
      <c r="G118" s="163" t="s">
        <v>73</v>
      </c>
      <c r="H118" s="163" t="s">
        <v>73</v>
      </c>
      <c r="I118" s="163" t="s">
        <v>73</v>
      </c>
      <c r="J118" s="161" t="s">
        <v>14</v>
      </c>
      <c r="K118" s="12"/>
      <c r="L118" s="164" t="s">
        <v>74</v>
      </c>
      <c r="M118" s="164" t="s">
        <v>74</v>
      </c>
      <c r="N118" s="1"/>
      <c r="O118" s="164" t="s">
        <v>74</v>
      </c>
      <c r="P118" s="164" t="s">
        <v>74</v>
      </c>
      <c r="Q118" s="164" t="s">
        <v>74</v>
      </c>
      <c r="R118" s="162" t="s">
        <v>16</v>
      </c>
      <c r="S118" s="1"/>
      <c r="T118" s="170" t="s">
        <v>91</v>
      </c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>
      <c r="A119" s="24"/>
      <c r="B119" s="437" t="s">
        <v>3</v>
      </c>
      <c r="C119" s="29">
        <v>1</v>
      </c>
      <c r="D119" s="130">
        <f>D79</f>
        <v>8321</v>
      </c>
      <c r="E119" s="130">
        <f>E79</f>
        <v>8309</v>
      </c>
      <c r="F119" s="194"/>
      <c r="G119" s="130">
        <f t="shared" ref="G119:I119" si="32">G79</f>
        <v>8360</v>
      </c>
      <c r="H119" s="194"/>
      <c r="I119" s="130">
        <f t="shared" si="32"/>
        <v>8366</v>
      </c>
      <c r="J119" s="134"/>
      <c r="K119" s="20"/>
      <c r="L119" s="175">
        <f>M20</f>
        <v>0</v>
      </c>
      <c r="M119" s="175">
        <f>N20</f>
        <v>0</v>
      </c>
      <c r="N119" s="19"/>
      <c r="O119" s="175">
        <f>O20</f>
        <v>0</v>
      </c>
      <c r="P119" s="181"/>
      <c r="Q119" s="176">
        <f>Q20</f>
        <v>0</v>
      </c>
      <c r="R119" s="135"/>
      <c r="S119" s="1"/>
      <c r="T119" s="172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>
      <c r="A120" s="24"/>
      <c r="B120" s="438"/>
      <c r="C120" s="29">
        <v>2</v>
      </c>
      <c r="D120" s="130">
        <f t="shared" ref="D120:E120" si="33">D80</f>
        <v>8190</v>
      </c>
      <c r="E120" s="130">
        <f t="shared" si="33"/>
        <v>8176</v>
      </c>
      <c r="F120" s="19"/>
      <c r="G120" s="130">
        <f t="shared" ref="G120" si="34">G80</f>
        <v>8294</v>
      </c>
      <c r="H120" s="107"/>
      <c r="I120" s="130">
        <f t="shared" ref="I120" si="35">I80</f>
        <v>8245</v>
      </c>
      <c r="J120" s="134"/>
      <c r="K120" s="20"/>
      <c r="L120" s="175">
        <f t="shared" ref="L120:M122" si="36">M21</f>
        <v>0</v>
      </c>
      <c r="M120" s="175">
        <f t="shared" si="36"/>
        <v>0</v>
      </c>
      <c r="N120" s="19"/>
      <c r="O120" s="175">
        <f t="shared" ref="O120:O126" si="37">O21</f>
        <v>0</v>
      </c>
      <c r="P120" s="182"/>
      <c r="Q120" s="176">
        <f>Q21</f>
        <v>0</v>
      </c>
      <c r="R120" s="157"/>
      <c r="S120" s="1"/>
      <c r="T120" s="173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>
      <c r="A121" s="24"/>
      <c r="B121" s="438"/>
      <c r="C121" s="29">
        <v>3</v>
      </c>
      <c r="D121" s="130">
        <f t="shared" ref="D121:E121" si="38">D81</f>
        <v>8146</v>
      </c>
      <c r="E121" s="130">
        <f t="shared" si="38"/>
        <v>8132</v>
      </c>
      <c r="F121" s="19"/>
      <c r="G121" s="130">
        <f t="shared" ref="G121" si="39">G81</f>
        <v>8173</v>
      </c>
      <c r="H121" s="107"/>
      <c r="I121" s="130">
        <f t="shared" ref="I121" si="40">I81</f>
        <v>8199</v>
      </c>
      <c r="J121" s="134"/>
      <c r="K121" s="20"/>
      <c r="L121" s="175">
        <f t="shared" si="36"/>
        <v>0</v>
      </c>
      <c r="M121" s="175">
        <f t="shared" si="36"/>
        <v>0</v>
      </c>
      <c r="N121" s="19"/>
      <c r="O121" s="175">
        <f t="shared" si="37"/>
        <v>0</v>
      </c>
      <c r="P121" s="182"/>
      <c r="Q121" s="176">
        <f>Q22</f>
        <v>0</v>
      </c>
      <c r="R121" s="135"/>
      <c r="S121" s="1"/>
      <c r="T121" s="173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>
      <c r="A122" s="24"/>
      <c r="B122" s="438"/>
      <c r="C122" s="29">
        <v>4</v>
      </c>
      <c r="D122" s="130">
        <f t="shared" ref="D122:E122" si="41">D82</f>
        <v>8185</v>
      </c>
      <c r="E122" s="130">
        <f t="shared" si="41"/>
        <v>8171</v>
      </c>
      <c r="F122" s="19"/>
      <c r="G122" s="130">
        <f t="shared" ref="G122" si="42">G82</f>
        <v>8169</v>
      </c>
      <c r="H122" s="107"/>
      <c r="I122" s="130">
        <f t="shared" ref="I122" si="43">I82</f>
        <v>8297</v>
      </c>
      <c r="J122" s="134"/>
      <c r="K122" s="20"/>
      <c r="L122" s="175">
        <f t="shared" si="36"/>
        <v>0</v>
      </c>
      <c r="M122" s="175">
        <f t="shared" si="36"/>
        <v>0</v>
      </c>
      <c r="N122" s="19"/>
      <c r="O122" s="175">
        <f t="shared" si="37"/>
        <v>0</v>
      </c>
      <c r="P122" s="182"/>
      <c r="Q122" s="176">
        <f>Q23</f>
        <v>0</v>
      </c>
      <c r="R122" s="135"/>
      <c r="S122" s="1"/>
      <c r="T122" s="173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</row>
    <row r="123" spans="1:151" s="15" customFormat="1">
      <c r="A123" s="24"/>
      <c r="B123" s="438"/>
      <c r="C123" s="29"/>
      <c r="D123" s="194"/>
      <c r="E123" s="194"/>
      <c r="F123" s="19"/>
      <c r="G123" s="130">
        <f t="shared" ref="G123" si="44">G83</f>
        <v>8140</v>
      </c>
      <c r="H123" s="107"/>
      <c r="I123" s="45"/>
      <c r="J123" s="134"/>
      <c r="K123" s="20"/>
      <c r="L123" s="119"/>
      <c r="M123" s="120"/>
      <c r="N123" s="19"/>
      <c r="O123" s="175">
        <f t="shared" si="37"/>
        <v>0</v>
      </c>
      <c r="P123" s="107"/>
      <c r="Q123" s="45"/>
      <c r="R123" s="135"/>
      <c r="S123" s="1"/>
      <c r="T123" s="173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 s="13" customFormat="1" ht="16" thickBot="1">
      <c r="A124" s="24"/>
      <c r="B124" s="438"/>
      <c r="C124" s="29"/>
      <c r="D124" s="194"/>
      <c r="E124" s="194"/>
      <c r="F124" s="19"/>
      <c r="G124" s="130">
        <f t="shared" ref="G124" si="45">G84</f>
        <v>8124</v>
      </c>
      <c r="H124" s="107"/>
      <c r="I124" s="45"/>
      <c r="J124" s="134"/>
      <c r="K124" s="20"/>
      <c r="L124" s="119"/>
      <c r="M124" s="120"/>
      <c r="N124" s="19"/>
      <c r="O124" s="175">
        <f t="shared" si="37"/>
        <v>0</v>
      </c>
      <c r="P124" s="107"/>
      <c r="Q124" s="45"/>
      <c r="R124" s="135"/>
      <c r="S124" s="1"/>
      <c r="T124" s="173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 s="16" customFormat="1" ht="16" thickBot="1">
      <c r="A125" s="24"/>
      <c r="B125" s="438"/>
      <c r="C125" s="29"/>
      <c r="D125" s="194"/>
      <c r="E125" s="194"/>
      <c r="F125" s="19"/>
      <c r="G125" s="130">
        <f t="shared" ref="G125" si="46">G85</f>
        <v>8184</v>
      </c>
      <c r="H125" s="107"/>
      <c r="I125" s="45"/>
      <c r="J125" s="134"/>
      <c r="K125" s="20"/>
      <c r="L125" s="119"/>
      <c r="M125" s="120"/>
      <c r="N125" s="19"/>
      <c r="O125" s="175">
        <f t="shared" si="37"/>
        <v>0</v>
      </c>
      <c r="P125" s="107"/>
      <c r="Q125" s="45"/>
      <c r="R125" s="135"/>
      <c r="S125" s="1"/>
      <c r="T125" s="17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ht="18" customHeight="1" thickBot="1">
      <c r="A126" s="24"/>
      <c r="B126" s="439"/>
      <c r="C126" s="142"/>
      <c r="D126" s="194"/>
      <c r="E126" s="194"/>
      <c r="F126" s="194"/>
      <c r="G126" s="130">
        <f t="shared" ref="G126" si="47">G86</f>
        <v>8230</v>
      </c>
      <c r="H126" s="108"/>
      <c r="I126" s="153"/>
      <c r="J126" s="134"/>
      <c r="K126" s="20"/>
      <c r="L126" s="121"/>
      <c r="M126" s="122"/>
      <c r="N126" s="19"/>
      <c r="O126" s="175">
        <f t="shared" si="37"/>
        <v>0</v>
      </c>
      <c r="P126" s="125"/>
      <c r="Q126" s="126"/>
      <c r="R126" s="135"/>
      <c r="S126" s="1"/>
      <c r="T126" s="173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 ht="20.5" thickBot="1">
      <c r="A127" s="24"/>
      <c r="B127" s="442" t="s">
        <v>4</v>
      </c>
      <c r="C127" s="443"/>
      <c r="D127" s="440">
        <f>AVERAGE(D119:E126)</f>
        <v>8203.75</v>
      </c>
      <c r="E127" s="441"/>
      <c r="F127" s="194"/>
      <c r="G127" s="440">
        <f>AVERAGE(G119:I126)</f>
        <v>8231.75</v>
      </c>
      <c r="H127" s="480"/>
      <c r="I127" s="441"/>
      <c r="J127" s="32">
        <f>D127-G127</f>
        <v>-28</v>
      </c>
      <c r="K127" s="20"/>
      <c r="L127" s="453">
        <f>AVERAGE(L119:M126)</f>
        <v>0</v>
      </c>
      <c r="M127" s="454"/>
      <c r="N127" s="24"/>
      <c r="O127" s="471">
        <f>AVERAGE(O119:Q126)</f>
        <v>0</v>
      </c>
      <c r="P127" s="472"/>
      <c r="Q127" s="473"/>
      <c r="R127" s="70">
        <f>L127-O127</f>
        <v>0</v>
      </c>
      <c r="S127" s="1"/>
      <c r="T127" s="171">
        <f>J127-R127</f>
        <v>-28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>
      <c r="A128" s="24"/>
      <c r="B128" s="482" t="s">
        <v>5</v>
      </c>
      <c r="C128" s="143">
        <v>5</v>
      </c>
      <c r="D128" s="130">
        <f t="shared" ref="D128" si="48">D88</f>
        <v>8113</v>
      </c>
      <c r="E128" s="130">
        <f t="shared" ref="E128:I128" si="49">E88</f>
        <v>8098</v>
      </c>
      <c r="F128" s="194"/>
      <c r="G128" s="130">
        <f t="shared" si="49"/>
        <v>8129</v>
      </c>
      <c r="H128" s="194"/>
      <c r="I128" s="130">
        <f t="shared" si="49"/>
        <v>8129</v>
      </c>
      <c r="J128" s="135"/>
      <c r="K128" s="20"/>
      <c r="L128" s="175">
        <f>M24</f>
        <v>0</v>
      </c>
      <c r="M128" s="175">
        <f>N24</f>
        <v>0</v>
      </c>
      <c r="N128" s="19"/>
      <c r="O128" s="175">
        <f>O28</f>
        <v>0</v>
      </c>
      <c r="P128" s="181"/>
      <c r="Q128" s="177">
        <f>Q24</f>
        <v>0</v>
      </c>
      <c r="R128" s="135"/>
      <c r="S128" s="1"/>
      <c r="T128" s="173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>
      <c r="A129" s="24"/>
      <c r="B129" s="438"/>
      <c r="C129" s="29">
        <v>6</v>
      </c>
      <c r="D129" s="130">
        <f t="shared" ref="D129:E129" si="50">D89</f>
        <v>7987</v>
      </c>
      <c r="E129" s="130">
        <f t="shared" si="50"/>
        <v>7972</v>
      </c>
      <c r="F129" s="19"/>
      <c r="G129" s="130">
        <f t="shared" ref="G129" si="51">G89</f>
        <v>8074</v>
      </c>
      <c r="H129" s="195"/>
      <c r="I129" s="130">
        <f t="shared" ref="I129" si="52">I89</f>
        <v>8024</v>
      </c>
      <c r="J129" s="135"/>
      <c r="K129" s="20"/>
      <c r="L129" s="175">
        <f t="shared" ref="L129:M131" si="53">M25</f>
        <v>0</v>
      </c>
      <c r="M129" s="175">
        <f t="shared" si="53"/>
        <v>0</v>
      </c>
      <c r="N129" s="19"/>
      <c r="O129" s="175">
        <f t="shared" ref="O129:O135" si="54">O29</f>
        <v>0</v>
      </c>
      <c r="P129" s="182"/>
      <c r="Q129" s="177">
        <f>Q25</f>
        <v>0</v>
      </c>
      <c r="R129" s="157"/>
      <c r="S129" s="1"/>
      <c r="T129" s="173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>
      <c r="A130" s="24"/>
      <c r="B130" s="438"/>
      <c r="C130" s="29">
        <v>7</v>
      </c>
      <c r="D130" s="130">
        <f t="shared" ref="D130:E130" si="55">D90</f>
        <v>7927</v>
      </c>
      <c r="E130" s="130">
        <f t="shared" si="55"/>
        <v>7912</v>
      </c>
      <c r="F130" s="19"/>
      <c r="G130" s="130">
        <f t="shared" ref="G130" si="56">G90</f>
        <v>7972</v>
      </c>
      <c r="H130" s="195"/>
      <c r="I130" s="130">
        <f t="shared" ref="I130" si="57">I90</f>
        <v>7967</v>
      </c>
      <c r="J130" s="135"/>
      <c r="K130" s="17"/>
      <c r="L130" s="175">
        <f t="shared" si="53"/>
        <v>0</v>
      </c>
      <c r="M130" s="175">
        <f t="shared" si="53"/>
        <v>0</v>
      </c>
      <c r="N130" s="19"/>
      <c r="O130" s="175">
        <f t="shared" si="54"/>
        <v>0</v>
      </c>
      <c r="P130" s="182"/>
      <c r="Q130" s="177">
        <f>Q26</f>
        <v>0</v>
      </c>
      <c r="R130" s="135"/>
      <c r="S130" s="1"/>
      <c r="T130" s="173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</row>
    <row r="131" spans="1:151">
      <c r="A131" s="24"/>
      <c r="B131" s="438"/>
      <c r="C131" s="29">
        <v>8</v>
      </c>
      <c r="D131" s="130">
        <f t="shared" ref="D131:E131" si="58">D91</f>
        <v>7933</v>
      </c>
      <c r="E131" s="130">
        <f t="shared" si="58"/>
        <v>7921</v>
      </c>
      <c r="F131" s="19"/>
      <c r="G131" s="130">
        <f t="shared" ref="G131" si="59">G91</f>
        <v>7970</v>
      </c>
      <c r="H131" s="195"/>
      <c r="I131" s="130">
        <f t="shared" ref="I131" si="60">I91</f>
        <v>8031</v>
      </c>
      <c r="J131" s="136"/>
      <c r="K131" s="18"/>
      <c r="L131" s="175">
        <f t="shared" si="53"/>
        <v>0</v>
      </c>
      <c r="M131" s="175">
        <f t="shared" si="53"/>
        <v>0</v>
      </c>
      <c r="N131" s="19"/>
      <c r="O131" s="175">
        <f t="shared" si="54"/>
        <v>0</v>
      </c>
      <c r="P131" s="182"/>
      <c r="Q131" s="177">
        <f>Q27</f>
        <v>0</v>
      </c>
      <c r="R131" s="135"/>
      <c r="S131" s="1"/>
      <c r="T131" s="173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s="15" customFormat="1">
      <c r="A132" s="24"/>
      <c r="B132" s="438"/>
      <c r="C132" s="29"/>
      <c r="D132" s="119"/>
      <c r="E132" s="120"/>
      <c r="F132" s="19"/>
      <c r="G132" s="130">
        <f t="shared" ref="G132" si="61">G92</f>
        <v>7932</v>
      </c>
      <c r="H132" s="107"/>
      <c r="I132" s="194"/>
      <c r="J132" s="136"/>
      <c r="K132" s="18"/>
      <c r="L132" s="119"/>
      <c r="M132" s="120"/>
      <c r="N132" s="19"/>
      <c r="O132" s="175">
        <f t="shared" si="54"/>
        <v>0</v>
      </c>
      <c r="P132" s="107"/>
      <c r="Q132" s="155"/>
      <c r="R132" s="135"/>
      <c r="S132" s="1"/>
      <c r="T132" s="173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s="13" customFormat="1" ht="16" thickBot="1">
      <c r="A133" s="24"/>
      <c r="B133" s="438"/>
      <c r="C133" s="29"/>
      <c r="D133" s="119"/>
      <c r="E133" s="120"/>
      <c r="F133" s="19"/>
      <c r="G133" s="130">
        <f t="shared" ref="G133" si="62">G93</f>
        <v>7917</v>
      </c>
      <c r="H133" s="107"/>
      <c r="I133" s="194"/>
      <c r="J133" s="136"/>
      <c r="K133" s="18"/>
      <c r="L133" s="119"/>
      <c r="M133" s="120"/>
      <c r="N133" s="19"/>
      <c r="O133" s="175">
        <f t="shared" si="54"/>
        <v>0</v>
      </c>
      <c r="P133" s="107"/>
      <c r="Q133" s="155"/>
      <c r="R133" s="135"/>
      <c r="S133" s="1"/>
      <c r="T133" s="173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s="16" customFormat="1" ht="16" thickBot="1">
      <c r="A134" s="24"/>
      <c r="B134" s="438"/>
      <c r="C134" s="29"/>
      <c r="D134" s="119"/>
      <c r="E134" s="120"/>
      <c r="F134" s="19"/>
      <c r="G134" s="130">
        <f t="shared" ref="G134" si="63">G94</f>
        <v>7956</v>
      </c>
      <c r="H134" s="107"/>
      <c r="I134" s="194"/>
      <c r="J134" s="136"/>
      <c r="K134" s="18"/>
      <c r="L134" s="119"/>
      <c r="M134" s="120"/>
      <c r="N134" s="19"/>
      <c r="O134" s="175">
        <f t="shared" si="54"/>
        <v>0</v>
      </c>
      <c r="P134" s="107"/>
      <c r="Q134" s="155"/>
      <c r="R134" s="135"/>
      <c r="S134" s="1"/>
      <c r="T134" s="173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 ht="18" customHeight="1" thickBot="1">
      <c r="A135" s="24"/>
      <c r="B135" s="483"/>
      <c r="C135" s="142"/>
      <c r="D135" s="121"/>
      <c r="E135" s="122"/>
      <c r="F135" s="194"/>
      <c r="G135" s="130">
        <f t="shared" ref="G135" si="64">G95</f>
        <v>7991</v>
      </c>
      <c r="H135" s="108"/>
      <c r="I135" s="194"/>
      <c r="J135" s="136"/>
      <c r="K135" s="18"/>
      <c r="L135" s="129"/>
      <c r="M135" s="154"/>
      <c r="N135" s="19"/>
      <c r="O135" s="175">
        <f t="shared" si="54"/>
        <v>0</v>
      </c>
      <c r="P135" s="108"/>
      <c r="Q135" s="165"/>
      <c r="R135" s="135"/>
      <c r="S135" s="1"/>
      <c r="T135" s="173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 ht="20.5" thickBot="1">
      <c r="A136" s="24"/>
      <c r="B136" s="442" t="s">
        <v>4</v>
      </c>
      <c r="C136" s="443"/>
      <c r="D136" s="469">
        <f>AVERAGE(D128:E135)</f>
        <v>7982.875</v>
      </c>
      <c r="E136" s="470"/>
      <c r="F136" s="194"/>
      <c r="G136" s="440">
        <f>AVERAGE(G128:I135)</f>
        <v>8007.666666666667</v>
      </c>
      <c r="H136" s="480"/>
      <c r="I136" s="441"/>
      <c r="J136" s="150">
        <f>D136-G136</f>
        <v>-24.79166666666697</v>
      </c>
      <c r="K136" s="20"/>
      <c r="L136" s="462">
        <f>AVERAGE(L128:M135)</f>
        <v>0</v>
      </c>
      <c r="M136" s="463"/>
      <c r="N136" s="24"/>
      <c r="O136" s="462">
        <f>AVERAGE(O128:Q135)</f>
        <v>0</v>
      </c>
      <c r="P136" s="481"/>
      <c r="Q136" s="463"/>
      <c r="R136" s="70">
        <f>L136-O136</f>
        <v>0</v>
      </c>
      <c r="S136" s="1"/>
      <c r="T136" s="171">
        <f>J136-R136</f>
        <v>-24.79166666666697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 ht="15.5" customHeight="1" thickBot="1">
      <c r="A137" s="24"/>
      <c r="B137" s="478" t="s">
        <v>6</v>
      </c>
      <c r="C137" s="143">
        <v>9</v>
      </c>
      <c r="D137" s="130">
        <f t="shared" ref="D137:G137" si="65">D97</f>
        <v>7764</v>
      </c>
      <c r="E137" s="194"/>
      <c r="F137" s="194"/>
      <c r="G137" s="130">
        <f t="shared" si="65"/>
        <v>7745</v>
      </c>
      <c r="H137" s="194"/>
      <c r="I137" s="194"/>
      <c r="J137" s="151"/>
      <c r="K137" s="17"/>
      <c r="L137" s="178">
        <f>M28</f>
        <v>0</v>
      </c>
      <c r="M137" s="144"/>
      <c r="N137" s="20"/>
      <c r="O137" s="178">
        <f>O36</f>
        <v>0</v>
      </c>
      <c r="P137" s="149"/>
      <c r="Q137" s="128"/>
      <c r="R137" s="166"/>
      <c r="S137" s="1"/>
      <c r="T137" s="173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 ht="16" thickBot="1">
      <c r="A138" s="24"/>
      <c r="B138" s="478"/>
      <c r="C138" s="29">
        <v>10</v>
      </c>
      <c r="D138" s="130">
        <f t="shared" ref="D138" si="66">D98</f>
        <v>7649</v>
      </c>
      <c r="E138" s="194"/>
      <c r="F138" s="19"/>
      <c r="G138" s="130">
        <f t="shared" ref="G138" si="67">G98</f>
        <v>7634</v>
      </c>
      <c r="H138" s="194"/>
      <c r="I138" s="194"/>
      <c r="J138" s="135"/>
      <c r="K138" s="19"/>
      <c r="L138" s="178">
        <f t="shared" ref="L138:L140" si="68">M29</f>
        <v>0</v>
      </c>
      <c r="M138" s="146"/>
      <c r="N138" s="20"/>
      <c r="O138" s="178">
        <f t="shared" ref="O138:O140" si="69">O37</f>
        <v>0</v>
      </c>
      <c r="P138" s="27"/>
      <c r="Q138" s="124"/>
      <c r="R138" s="148"/>
      <c r="S138" s="1"/>
      <c r="T138" s="173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 s="15" customFormat="1" ht="16" thickBot="1">
      <c r="A139" s="24"/>
      <c r="B139" s="478"/>
      <c r="C139" s="29">
        <v>11</v>
      </c>
      <c r="D139" s="130">
        <f t="shared" ref="D139" si="70">D99</f>
        <v>7581</v>
      </c>
      <c r="E139" s="194"/>
      <c r="F139" s="19"/>
      <c r="G139" s="130">
        <f t="shared" ref="G139" si="71">G99</f>
        <v>7584</v>
      </c>
      <c r="H139" s="194"/>
      <c r="I139" s="194"/>
      <c r="J139" s="137"/>
      <c r="K139" s="21"/>
      <c r="L139" s="178">
        <f t="shared" si="68"/>
        <v>0</v>
      </c>
      <c r="M139" s="146"/>
      <c r="N139" s="20"/>
      <c r="O139" s="178">
        <f t="shared" si="69"/>
        <v>0</v>
      </c>
      <c r="P139" s="27"/>
      <c r="Q139" s="124"/>
      <c r="R139" s="167"/>
      <c r="S139" s="1"/>
      <c r="T139" s="173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ht="16" thickBot="1">
      <c r="A140" s="24"/>
      <c r="B140" s="478"/>
      <c r="C140" s="29">
        <v>12</v>
      </c>
      <c r="D140" s="130">
        <f t="shared" ref="D140" si="72">D100</f>
        <v>7590</v>
      </c>
      <c r="E140" s="194"/>
      <c r="F140" s="19"/>
      <c r="G140" s="130">
        <f t="shared" ref="G140" si="73">G100</f>
        <v>7625</v>
      </c>
      <c r="H140" s="194"/>
      <c r="I140" s="194"/>
      <c r="J140" s="135"/>
      <c r="K140" s="20"/>
      <c r="L140" s="178">
        <f t="shared" si="68"/>
        <v>0</v>
      </c>
      <c r="M140" s="146"/>
      <c r="N140" s="20"/>
      <c r="O140" s="178">
        <f t="shared" si="69"/>
        <v>0</v>
      </c>
      <c r="P140" s="27"/>
      <c r="Q140" s="124"/>
      <c r="R140" s="168"/>
      <c r="S140" s="1"/>
      <c r="T140" s="173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s="15" customFormat="1" ht="16" thickBot="1">
      <c r="A141" s="24"/>
      <c r="B141" s="478"/>
      <c r="C141" s="29">
        <v>13</v>
      </c>
      <c r="D141" s="194"/>
      <c r="E141" s="194"/>
      <c r="F141" s="19"/>
      <c r="G141" s="194"/>
      <c r="H141" s="194"/>
      <c r="I141" s="194"/>
      <c r="J141" s="135"/>
      <c r="K141" s="20"/>
      <c r="L141" s="201"/>
      <c r="M141" s="146"/>
      <c r="N141" s="20"/>
      <c r="O141" s="201"/>
      <c r="P141" s="27"/>
      <c r="Q141" s="124"/>
      <c r="R141" s="168"/>
      <c r="S141" s="1"/>
      <c r="T141" s="173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s="13" customFormat="1" ht="16" thickBot="1">
      <c r="A142" s="24"/>
      <c r="B142" s="478"/>
      <c r="C142" s="29">
        <v>14</v>
      </c>
      <c r="D142" s="194"/>
      <c r="E142" s="194"/>
      <c r="F142" s="19"/>
      <c r="G142" s="194"/>
      <c r="H142" s="194"/>
      <c r="I142" s="194"/>
      <c r="J142" s="135"/>
      <c r="K142" s="20"/>
      <c r="L142" s="201"/>
      <c r="M142" s="146"/>
      <c r="N142" s="20"/>
      <c r="O142" s="201"/>
      <c r="P142" s="27"/>
      <c r="Q142" s="124"/>
      <c r="R142" s="168"/>
      <c r="S142" s="1"/>
      <c r="T142" s="173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16" thickBot="1">
      <c r="A143" s="24"/>
      <c r="B143" s="478"/>
      <c r="C143" s="29">
        <v>15</v>
      </c>
      <c r="D143" s="194"/>
      <c r="E143" s="194"/>
      <c r="F143" s="19"/>
      <c r="G143" s="194"/>
      <c r="H143" s="194"/>
      <c r="I143" s="194"/>
      <c r="J143" s="135"/>
      <c r="K143" s="20"/>
      <c r="L143" s="201"/>
      <c r="M143" s="146"/>
      <c r="N143" s="20"/>
      <c r="O143" s="201"/>
      <c r="P143" s="27"/>
      <c r="Q143" s="124"/>
      <c r="R143" s="168"/>
      <c r="S143" s="1"/>
      <c r="T143" s="173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 ht="16" thickBot="1">
      <c r="A144" s="24"/>
      <c r="B144" s="478"/>
      <c r="C144" s="29">
        <v>16</v>
      </c>
      <c r="D144" s="194"/>
      <c r="E144" s="194"/>
      <c r="F144" s="19"/>
      <c r="G144" s="194"/>
      <c r="H144" s="194"/>
      <c r="I144" s="194"/>
      <c r="J144" s="135"/>
      <c r="K144" s="20"/>
      <c r="L144" s="201"/>
      <c r="M144" s="146"/>
      <c r="N144" s="20"/>
      <c r="O144" s="201"/>
      <c r="P144" s="27"/>
      <c r="Q144" s="124"/>
      <c r="R144" s="168"/>
      <c r="S144" s="1"/>
      <c r="T144" s="173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 ht="16" thickBot="1">
      <c r="A145" s="24"/>
      <c r="B145" s="478"/>
      <c r="C145" s="143"/>
      <c r="D145" s="194"/>
      <c r="E145" s="194"/>
      <c r="F145" s="19"/>
      <c r="G145" s="194"/>
      <c r="H145" s="194"/>
      <c r="I145" s="194"/>
      <c r="J145" s="135"/>
      <c r="K145" s="20"/>
      <c r="L145" s="201"/>
      <c r="M145" s="146"/>
      <c r="N145" s="20"/>
      <c r="O145" s="179"/>
      <c r="P145" s="27"/>
      <c r="Q145" s="124"/>
      <c r="R145" s="168"/>
      <c r="S145" s="1"/>
      <c r="T145" s="173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 ht="16" thickBot="1">
      <c r="A146" s="24"/>
      <c r="B146" s="478"/>
      <c r="C146" s="143"/>
      <c r="D146" s="194"/>
      <c r="E146" s="194"/>
      <c r="F146" s="19"/>
      <c r="G146" s="194"/>
      <c r="H146" s="194"/>
      <c r="I146" s="194"/>
      <c r="J146" s="135"/>
      <c r="K146" s="20"/>
      <c r="L146" s="201"/>
      <c r="M146" s="146"/>
      <c r="N146" s="20"/>
      <c r="O146" s="179"/>
      <c r="P146" s="27"/>
      <c r="Q146" s="124"/>
      <c r="R146" s="168"/>
      <c r="S146" s="1"/>
      <c r="T146" s="173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 ht="16" thickBot="1">
      <c r="A147" s="24"/>
      <c r="B147" s="478"/>
      <c r="C147" s="143"/>
      <c r="D147" s="194"/>
      <c r="E147" s="194"/>
      <c r="F147" s="19"/>
      <c r="G147" s="194"/>
      <c r="H147" s="194"/>
      <c r="I147" s="194"/>
      <c r="J147" s="135"/>
      <c r="K147" s="20"/>
      <c r="L147" s="201"/>
      <c r="M147" s="146"/>
      <c r="N147" s="20"/>
      <c r="O147" s="179"/>
      <c r="P147" s="27"/>
      <c r="Q147" s="124"/>
      <c r="R147" s="168"/>
      <c r="S147" s="1"/>
      <c r="T147" s="173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ht="16" thickBot="1">
      <c r="A148" s="24"/>
      <c r="B148" s="479"/>
      <c r="C148" s="143"/>
      <c r="D148" s="194"/>
      <c r="E148" s="194"/>
      <c r="F148" s="19"/>
      <c r="G148" s="194"/>
      <c r="H148" s="194"/>
      <c r="I148" s="194"/>
      <c r="J148" s="152"/>
      <c r="K148" s="20"/>
      <c r="L148" s="201"/>
      <c r="M148" s="147"/>
      <c r="N148" s="20"/>
      <c r="O148" s="180"/>
      <c r="P148" s="46"/>
      <c r="Q148" s="133"/>
      <c r="R148" s="168"/>
      <c r="S148" s="1"/>
      <c r="T148" s="173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</row>
    <row r="149" spans="1:151" ht="20.5" thickBot="1">
      <c r="A149" s="24"/>
      <c r="B149" s="489" t="s">
        <v>4</v>
      </c>
      <c r="C149" s="490"/>
      <c r="D149" s="464">
        <f>AVERAGE(D137:E148)</f>
        <v>7646</v>
      </c>
      <c r="E149" s="465"/>
      <c r="F149" s="24"/>
      <c r="G149" s="440">
        <f>AVERAGE(G137:I148)</f>
        <v>7647</v>
      </c>
      <c r="H149" s="480"/>
      <c r="I149" s="441"/>
      <c r="J149" s="127">
        <f>D149-G149</f>
        <v>-1</v>
      </c>
      <c r="K149" s="20"/>
      <c r="L149" s="487">
        <f>AVERAGE(L137:M148)</f>
        <v>0</v>
      </c>
      <c r="M149" s="488"/>
      <c r="N149" s="1"/>
      <c r="O149" s="471">
        <f>AVERAGE(O137:Q148)</f>
        <v>0</v>
      </c>
      <c r="P149" s="472"/>
      <c r="Q149" s="473"/>
      <c r="R149" s="70">
        <f>L149-O149</f>
        <v>0</v>
      </c>
      <c r="S149" s="1"/>
      <c r="T149" s="171">
        <f>J149-R149</f>
        <v>-1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</row>
    <row r="150" spans="1:151" ht="20.5" thickBot="1">
      <c r="A150" s="24"/>
      <c r="B150" s="484" t="s">
        <v>7</v>
      </c>
      <c r="C150" s="29">
        <v>17</v>
      </c>
      <c r="D150" s="311">
        <f>D110</f>
        <v>7482</v>
      </c>
      <c r="E150" s="312"/>
      <c r="F150" s="312"/>
      <c r="G150" s="311">
        <f t="shared" ref="G150:G151" si="74">G110</f>
        <v>7483</v>
      </c>
      <c r="H150" s="312"/>
      <c r="I150" s="312"/>
      <c r="J150" s="138"/>
      <c r="K150" s="20"/>
      <c r="L150" s="196">
        <f>M32</f>
        <v>0</v>
      </c>
      <c r="M150" s="144"/>
      <c r="N150" s="1"/>
      <c r="O150" s="183">
        <f>O40</f>
        <v>0</v>
      </c>
      <c r="P150" s="72"/>
      <c r="Q150" s="128"/>
      <c r="R150" s="138"/>
      <c r="S150" s="1"/>
      <c r="T150" s="138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</row>
    <row r="151" spans="1:151" ht="20">
      <c r="A151" s="24"/>
      <c r="B151" s="485"/>
      <c r="C151" s="29">
        <v>18</v>
      </c>
      <c r="D151" s="311">
        <f>D111</f>
        <v>7469</v>
      </c>
      <c r="E151" s="312"/>
      <c r="F151" s="312"/>
      <c r="G151" s="311">
        <f t="shared" si="74"/>
        <v>7491</v>
      </c>
      <c r="H151" s="312"/>
      <c r="I151" s="312"/>
      <c r="J151" s="139"/>
      <c r="K151" s="20"/>
      <c r="L151" s="196">
        <f>M33</f>
        <v>0</v>
      </c>
      <c r="M151" s="197"/>
      <c r="N151" s="20"/>
      <c r="O151" s="183">
        <f>O41</f>
        <v>0</v>
      </c>
      <c r="P151" s="107"/>
      <c r="Q151" s="205"/>
      <c r="R151" s="138"/>
      <c r="S151" s="1"/>
      <c r="T151" s="138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</row>
    <row r="152" spans="1:151" s="1" customFormat="1" ht="20">
      <c r="A152" s="24"/>
      <c r="B152" s="485"/>
      <c r="C152" s="29">
        <v>19</v>
      </c>
      <c r="D152" s="184"/>
      <c r="E152" s="132"/>
      <c r="F152" s="20"/>
      <c r="G152" s="184"/>
      <c r="H152" s="132"/>
      <c r="I152" s="141"/>
      <c r="J152" s="139"/>
      <c r="K152" s="20"/>
      <c r="L152" s="198"/>
      <c r="M152" s="197"/>
      <c r="N152" s="20"/>
      <c r="O152" s="179"/>
      <c r="P152" s="107"/>
      <c r="Q152" s="124"/>
      <c r="R152" s="138"/>
      <c r="T152" s="138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</row>
    <row r="153" spans="1:151" s="1" customFormat="1" ht="20.5" thickBot="1">
      <c r="A153"/>
      <c r="B153" s="486"/>
      <c r="D153" s="48"/>
      <c r="E153" s="145"/>
      <c r="F153" s="20"/>
      <c r="G153" s="48"/>
      <c r="H153" s="145"/>
      <c r="I153" s="141"/>
      <c r="J153" s="139"/>
      <c r="K153" s="20"/>
      <c r="L153" s="199"/>
      <c r="M153" s="200"/>
      <c r="N153" s="20"/>
      <c r="O153" s="180"/>
      <c r="P153" s="125"/>
      <c r="Q153" s="133"/>
      <c r="R153" s="138"/>
      <c r="T153" s="138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</row>
    <row r="154" spans="1:151" ht="20.5" thickBot="1">
      <c r="B154" s="33" t="s">
        <v>4</v>
      </c>
      <c r="C154" s="29"/>
      <c r="D154" s="444">
        <f>AVERAGE(D150:E153)</f>
        <v>7475.5</v>
      </c>
      <c r="E154" s="445"/>
      <c r="F154" s="1"/>
      <c r="G154" s="455">
        <f>AVERAGE(G150:I153)</f>
        <v>7487</v>
      </c>
      <c r="H154" s="445"/>
      <c r="I154" s="140"/>
      <c r="J154" s="32">
        <f>D154-G154</f>
        <v>-11.5</v>
      </c>
      <c r="K154" s="20"/>
      <c r="L154" s="471">
        <f>AVERAGE(L150:M153)</f>
        <v>0</v>
      </c>
      <c r="M154" s="473"/>
      <c r="N154" s="1"/>
      <c r="O154" s="471">
        <f>AVERAGE(O150:Q153)</f>
        <v>0</v>
      </c>
      <c r="P154" s="472"/>
      <c r="Q154" s="473"/>
      <c r="R154" s="70">
        <f>L154-O154</f>
        <v>0</v>
      </c>
      <c r="S154" s="1"/>
      <c r="T154" s="171">
        <f>J154-R154</f>
        <v>-11.5</v>
      </c>
    </row>
    <row r="155" spans="1:151" s="24" customFormat="1" ht="20">
      <c r="B155" s="118"/>
      <c r="C155" s="17"/>
      <c r="D155" s="19"/>
      <c r="E155" s="19"/>
      <c r="F155" s="19"/>
      <c r="G155" s="19"/>
      <c r="H155" s="19"/>
      <c r="I155" s="19"/>
      <c r="J155" s="91"/>
      <c r="K155" s="19"/>
      <c r="L155" s="115"/>
      <c r="M155" s="111"/>
      <c r="N155" s="19"/>
      <c r="O155" s="113"/>
      <c r="P155" s="19"/>
      <c r="R155" s="112"/>
      <c r="T155" s="112"/>
    </row>
    <row r="156" spans="1:151" s="24" customFormat="1" ht="20">
      <c r="B156" s="114"/>
      <c r="C156" s="17"/>
      <c r="D156" s="432"/>
      <c r="E156" s="432"/>
      <c r="G156" s="432"/>
      <c r="H156" s="432"/>
      <c r="J156" s="112"/>
      <c r="K156" s="19"/>
      <c r="L156" s="116"/>
      <c r="O156" s="116"/>
      <c r="R156" s="112"/>
      <c r="T156" s="112"/>
    </row>
    <row r="157" spans="1:151" s="24" customFormat="1" ht="15.5" customHeight="1">
      <c r="B157" s="19"/>
      <c r="C157" s="17"/>
      <c r="D157" s="117"/>
      <c r="E157" s="17"/>
      <c r="J157" s="19"/>
      <c r="K157" s="19"/>
    </row>
    <row r="158" spans="1:151" s="24" customFormat="1"/>
    <row r="159" spans="1:151" s="24" customFormat="1" ht="82.5" customHeight="1">
      <c r="U159" s="19"/>
      <c r="V159" s="37"/>
      <c r="W159" s="37"/>
      <c r="X159" s="37"/>
      <c r="Y159" s="19"/>
    </row>
    <row r="160" spans="1:151" s="24" customFormat="1">
      <c r="B160" s="37"/>
      <c r="C160" s="37"/>
      <c r="D160" s="19"/>
      <c r="E160" s="37"/>
      <c r="F160" s="37"/>
      <c r="G160" s="37"/>
      <c r="H160" s="19"/>
      <c r="W160" s="19"/>
      <c r="X160" s="19"/>
    </row>
    <row r="161" spans="2:24" s="24" customFormat="1">
      <c r="X161" s="38"/>
    </row>
    <row r="162" spans="2:24" s="24" customFormat="1">
      <c r="B162" s="19"/>
      <c r="C162" s="85"/>
      <c r="D162" s="85"/>
      <c r="E162" s="86"/>
      <c r="G162" s="85"/>
      <c r="H162" s="86"/>
      <c r="J162" s="87"/>
      <c r="L162" s="85"/>
      <c r="M162" s="85"/>
      <c r="O162" s="86"/>
      <c r="P162" s="85"/>
      <c r="R162" s="86"/>
      <c r="S162" s="37"/>
      <c r="T162" s="87"/>
      <c r="X162" s="38"/>
    </row>
    <row r="163" spans="2:24" s="24" customFormat="1">
      <c r="B163" s="84"/>
      <c r="J163" s="19"/>
      <c r="S163" s="19"/>
      <c r="T163" s="19"/>
      <c r="X163" s="38"/>
    </row>
    <row r="164" spans="2:24" s="24" customFormat="1">
      <c r="B164" s="84"/>
      <c r="J164" s="19"/>
      <c r="T164" s="19"/>
      <c r="W164" s="28"/>
      <c r="X164" s="38"/>
    </row>
    <row r="165" spans="2:24" s="24" customFormat="1">
      <c r="B165" s="84"/>
      <c r="J165" s="19"/>
      <c r="T165" s="19"/>
      <c r="W165" s="28"/>
      <c r="X165" s="38"/>
    </row>
    <row r="166" spans="2:24" s="24" customFormat="1">
      <c r="B166" s="84"/>
      <c r="J166" s="19"/>
      <c r="T166" s="19"/>
      <c r="W166" s="28"/>
      <c r="X166" s="38"/>
    </row>
    <row r="167" spans="2:24" s="24" customFormat="1">
      <c r="B167" s="84"/>
      <c r="J167" s="19"/>
      <c r="S167" s="28"/>
      <c r="T167" s="19"/>
      <c r="W167" s="19"/>
      <c r="X167" s="38"/>
    </row>
    <row r="168" spans="2:24" s="24" customFormat="1">
      <c r="B168" s="84"/>
      <c r="J168" s="19"/>
      <c r="S168" s="28"/>
      <c r="T168" s="19"/>
      <c r="W168" s="19"/>
      <c r="X168" s="38"/>
    </row>
    <row r="169" spans="2:24" s="24" customFormat="1">
      <c r="B169" s="84"/>
      <c r="J169" s="19"/>
      <c r="S169" s="28"/>
      <c r="T169" s="19"/>
      <c r="W169" s="19"/>
      <c r="X169" s="38"/>
    </row>
    <row r="170" spans="2:24" s="24" customFormat="1">
      <c r="B170" s="84"/>
      <c r="J170" s="19"/>
      <c r="S170" s="19"/>
      <c r="T170" s="19"/>
      <c r="W170" s="19"/>
      <c r="X170" s="38"/>
    </row>
    <row r="171" spans="2:24" s="24" customFormat="1">
      <c r="B171" s="84"/>
      <c r="J171" s="19"/>
      <c r="S171" s="19"/>
      <c r="T171" s="19"/>
      <c r="W171" s="19"/>
      <c r="X171" s="38"/>
    </row>
    <row r="172" spans="2:24" s="24" customFormat="1">
      <c r="B172" s="84"/>
      <c r="J172" s="19"/>
      <c r="S172" s="19"/>
      <c r="T172" s="19"/>
      <c r="W172" s="19"/>
      <c r="X172" s="38"/>
    </row>
    <row r="173" spans="2:24" s="24" customFormat="1">
      <c r="B173" s="84"/>
      <c r="J173" s="19"/>
      <c r="S173" s="19"/>
      <c r="T173" s="19"/>
      <c r="W173" s="19"/>
      <c r="X173" s="38"/>
    </row>
    <row r="174" spans="2:24" s="24" customFormat="1">
      <c r="B174" s="84"/>
      <c r="J174" s="19"/>
      <c r="S174" s="19"/>
      <c r="T174" s="19"/>
      <c r="W174" s="19"/>
      <c r="X174" s="28"/>
    </row>
    <row r="175" spans="2:24" s="24" customFormat="1">
      <c r="B175" s="84"/>
      <c r="J175" s="19"/>
      <c r="S175" s="19"/>
      <c r="T175" s="19"/>
      <c r="W175" s="19"/>
      <c r="X175" s="38"/>
    </row>
    <row r="176" spans="2:24" s="24" customFormat="1">
      <c r="B176" s="84"/>
      <c r="J176" s="19"/>
      <c r="S176" s="19"/>
      <c r="T176" s="19"/>
      <c r="W176" s="19"/>
      <c r="X176" s="38"/>
    </row>
    <row r="177" spans="2:24" s="24" customFormat="1">
      <c r="B177" s="84"/>
      <c r="J177" s="19"/>
      <c r="S177" s="19"/>
      <c r="T177" s="19"/>
      <c r="W177" s="19"/>
      <c r="X177" s="38"/>
    </row>
    <row r="178" spans="2:24" s="24" customFormat="1">
      <c r="B178" s="84"/>
      <c r="J178" s="19"/>
      <c r="S178" s="19"/>
      <c r="T178" s="19"/>
      <c r="W178" s="19"/>
      <c r="X178" s="38"/>
    </row>
    <row r="179" spans="2:24" s="24" customFormat="1">
      <c r="B179" s="84"/>
      <c r="J179" s="19"/>
      <c r="S179" s="19"/>
      <c r="T179" s="19"/>
    </row>
    <row r="180" spans="2:24" s="24" customFormat="1">
      <c r="B180" s="84"/>
      <c r="J180" s="19"/>
      <c r="S180" s="19"/>
      <c r="T180" s="19"/>
    </row>
    <row r="181" spans="2:24" s="24" customFormat="1">
      <c r="B181" s="84"/>
      <c r="J181" s="19"/>
      <c r="S181" s="19"/>
      <c r="T181" s="19"/>
    </row>
    <row r="182" spans="2:24" s="24" customFormat="1"/>
  </sheetData>
  <sheetProtection sheet="1" objects="1" scenarios="1"/>
  <mergeCells count="86">
    <mergeCell ref="V15:Y15"/>
    <mergeCell ref="S51:W51"/>
    <mergeCell ref="Y51:AC51"/>
    <mergeCell ref="M18:Q18"/>
    <mergeCell ref="Y18:AC18"/>
    <mergeCell ref="S18:W18"/>
    <mergeCell ref="B150:B153"/>
    <mergeCell ref="D154:E154"/>
    <mergeCell ref="G154:H154"/>
    <mergeCell ref="L154:M154"/>
    <mergeCell ref="O154:Q154"/>
    <mergeCell ref="B137:B148"/>
    <mergeCell ref="B149:C149"/>
    <mergeCell ref="D149:E149"/>
    <mergeCell ref="G149:I149"/>
    <mergeCell ref="L149:M149"/>
    <mergeCell ref="O149:Q149"/>
    <mergeCell ref="D127:E127"/>
    <mergeCell ref="G127:I127"/>
    <mergeCell ref="L127:M127"/>
    <mergeCell ref="O127:Q127"/>
    <mergeCell ref="O136:Q136"/>
    <mergeCell ref="B110:B113"/>
    <mergeCell ref="L109:M109"/>
    <mergeCell ref="B88:B95"/>
    <mergeCell ref="B109:C109"/>
    <mergeCell ref="G109:I109"/>
    <mergeCell ref="B128:B135"/>
    <mergeCell ref="B136:C136"/>
    <mergeCell ref="D136:E136"/>
    <mergeCell ref="G136:I136"/>
    <mergeCell ref="L136:M136"/>
    <mergeCell ref="A45:B46"/>
    <mergeCell ref="F50:H50"/>
    <mergeCell ref="M50:O50"/>
    <mergeCell ref="B97:B108"/>
    <mergeCell ref="B96:C96"/>
    <mergeCell ref="B87:C87"/>
    <mergeCell ref="G87:I87"/>
    <mergeCell ref="O96:Q96"/>
    <mergeCell ref="G96:I96"/>
    <mergeCell ref="O87:Q87"/>
    <mergeCell ref="H18:L18"/>
    <mergeCell ref="L116:R116"/>
    <mergeCell ref="L87:M87"/>
    <mergeCell ref="G114:H114"/>
    <mergeCell ref="C50:E50"/>
    <mergeCell ref="J50:L50"/>
    <mergeCell ref="L96:M96"/>
    <mergeCell ref="D109:E109"/>
    <mergeCell ref="D76:J76"/>
    <mergeCell ref="D96:E96"/>
    <mergeCell ref="O109:Q109"/>
    <mergeCell ref="L114:M114"/>
    <mergeCell ref="O114:Q114"/>
    <mergeCell ref="D116:J116"/>
    <mergeCell ref="N6:O6"/>
    <mergeCell ref="B1:D1"/>
    <mergeCell ref="F1:H1"/>
    <mergeCell ref="B2:D2"/>
    <mergeCell ref="F2:H2"/>
    <mergeCell ref="B3:D3"/>
    <mergeCell ref="F3:H3"/>
    <mergeCell ref="N5:O5"/>
    <mergeCell ref="I1:M1"/>
    <mergeCell ref="I2:M2"/>
    <mergeCell ref="I3:M3"/>
    <mergeCell ref="K5:L5"/>
    <mergeCell ref="I4:M4"/>
    <mergeCell ref="F4:H4"/>
    <mergeCell ref="K8:L8"/>
    <mergeCell ref="K7:L7"/>
    <mergeCell ref="K6:L6"/>
    <mergeCell ref="D156:E156"/>
    <mergeCell ref="G156:H156"/>
    <mergeCell ref="A7:D7"/>
    <mergeCell ref="L76:R76"/>
    <mergeCell ref="B79:B86"/>
    <mergeCell ref="D87:E87"/>
    <mergeCell ref="B119:B126"/>
    <mergeCell ref="B127:C127"/>
    <mergeCell ref="D114:E114"/>
    <mergeCell ref="N7:O7"/>
    <mergeCell ref="N9:O9"/>
    <mergeCell ref="N8:O8"/>
    <mergeCell ref="C18:G18"/>
  </mergeCells>
  <conditionalFormatting sqref="T110:T113">
    <cfRule type="cellIs" dxfId="72" priority="209" operator="greaterThan">
      <formula>20</formula>
    </cfRule>
  </conditionalFormatting>
  <conditionalFormatting sqref="T155">
    <cfRule type="cellIs" dxfId="71" priority="207" operator="greaterThan">
      <formula>20</formula>
    </cfRule>
  </conditionalFormatting>
  <conditionalFormatting sqref="H163:H181 AE20:AE37 AH20:AH37">
    <cfRule type="cellIs" dxfId="70" priority="190" operator="lessThan">
      <formula>-50</formula>
    </cfRule>
    <cfRule type="cellIs" dxfId="69" priority="191" operator="greaterThan">
      <formula>50</formula>
    </cfRule>
  </conditionalFormatting>
  <conditionalFormatting sqref="E163:E181">
    <cfRule type="cellIs" dxfId="68" priority="193" operator="lessThan">
      <formula>-50</formula>
    </cfRule>
    <cfRule type="cellIs" dxfId="67" priority="194" operator="greaterThan">
      <formula>50</formula>
    </cfRule>
  </conditionalFormatting>
  <conditionalFormatting sqref="O163:O181">
    <cfRule type="cellIs" dxfId="66" priority="187" operator="lessThan">
      <formula>-50</formula>
    </cfRule>
    <cfRule type="cellIs" dxfId="65" priority="188" operator="greaterThan">
      <formula>50</formula>
    </cfRule>
  </conditionalFormatting>
  <conditionalFormatting sqref="R163:R181">
    <cfRule type="cellIs" dxfId="64" priority="184" operator="lessThan">
      <formula>-50</formula>
    </cfRule>
    <cfRule type="cellIs" dxfId="63" priority="185" operator="greaterThan">
      <formula>50</formula>
    </cfRule>
  </conditionalFormatting>
  <conditionalFormatting sqref="T156">
    <cfRule type="cellIs" dxfId="62" priority="163" operator="greaterThan">
      <formula>20</formula>
    </cfRule>
  </conditionalFormatting>
  <conditionalFormatting sqref="T156">
    <cfRule type="cellIs" dxfId="61" priority="162" operator="lessThan">
      <formula>0</formula>
    </cfRule>
  </conditionalFormatting>
  <conditionalFormatting sqref="T109">
    <cfRule type="cellIs" dxfId="60" priority="155" operator="greaterThan">
      <formula>20</formula>
    </cfRule>
  </conditionalFormatting>
  <conditionalFormatting sqref="T109">
    <cfRule type="cellIs" dxfId="59" priority="154" operator="lessThan">
      <formula>0</formula>
    </cfRule>
  </conditionalFormatting>
  <conditionalFormatting sqref="J163:J181">
    <cfRule type="cellIs" dxfId="58" priority="140" operator="lessThan">
      <formula>-5</formula>
    </cfRule>
    <cfRule type="cellIs" dxfId="57" priority="141" operator="greaterThan">
      <formula>5</formula>
    </cfRule>
    <cfRule type="cellIs" dxfId="56" priority="142" operator="lessThan">
      <formula>-2.5</formula>
    </cfRule>
    <cfRule type="cellIs" dxfId="55" priority="143" operator="greaterThan">
      <formula>2.5</formula>
    </cfRule>
  </conditionalFormatting>
  <conditionalFormatting sqref="T163:T181">
    <cfRule type="cellIs" dxfId="54" priority="136" operator="lessThan">
      <formula>-5</formula>
    </cfRule>
    <cfRule type="cellIs" dxfId="53" priority="137" operator="greaterThan">
      <formula>5</formula>
    </cfRule>
    <cfRule type="cellIs" dxfId="52" priority="138" operator="lessThan">
      <formula>-2.5</formula>
    </cfRule>
    <cfRule type="cellIs" dxfId="51" priority="139" operator="greaterThan">
      <formula>2.5</formula>
    </cfRule>
  </conditionalFormatting>
  <conditionalFormatting sqref="U44:U50 AE44:AE62 AH44:AH62 X44:X50">
    <cfRule type="cellIs" dxfId="50" priority="118" operator="lessThan">
      <formula>-50</formula>
    </cfRule>
    <cfRule type="cellIs" dxfId="49" priority="119" operator="greaterThan">
      <formula>50</formula>
    </cfRule>
  </conditionalFormatting>
  <conditionalFormatting sqref="Z44:Z50">
    <cfRule type="cellIs" dxfId="48" priority="114" operator="lessThan">
      <formula>-5</formula>
    </cfRule>
    <cfRule type="cellIs" dxfId="47" priority="115" operator="greaterThan">
      <formula>5</formula>
    </cfRule>
    <cfRule type="cellIs" dxfId="46" priority="116" operator="lessThan">
      <formula>-2.5</formula>
    </cfRule>
    <cfRule type="cellIs" dxfId="45" priority="117" operator="greaterThan">
      <formula>2.5</formula>
    </cfRule>
  </conditionalFormatting>
  <conditionalFormatting sqref="E47:E49">
    <cfRule type="cellIs" dxfId="44" priority="112" operator="lessThan">
      <formula>-2.5</formula>
    </cfRule>
    <cfRule type="cellIs" dxfId="43" priority="113" operator="greaterThan">
      <formula>2.5</formula>
    </cfRule>
  </conditionalFormatting>
  <conditionalFormatting sqref="AD52:AD69">
    <cfRule type="cellIs" dxfId="42" priority="46" operator="lessThan">
      <formula>-5</formula>
    </cfRule>
    <cfRule type="cellIs" dxfId="41" priority="47" operator="greaterThan">
      <formula>5</formula>
    </cfRule>
    <cfRule type="cellIs" dxfId="40" priority="48" operator="lessThan">
      <formula>-2.5</formula>
    </cfRule>
    <cfRule type="cellIs" dxfId="39" priority="49" operator="greaterThan">
      <formula>2.5</formula>
    </cfRule>
  </conditionalFormatting>
  <conditionalFormatting sqref="E52:E69">
    <cfRule type="cellIs" dxfId="38" priority="68" operator="lessThan">
      <formula>-50</formula>
    </cfRule>
    <cfRule type="cellIs" dxfId="37" priority="69" operator="greaterThan">
      <formula>50</formula>
    </cfRule>
  </conditionalFormatting>
  <conditionalFormatting sqref="H52:H69">
    <cfRule type="cellIs" dxfId="36" priority="44" operator="lessThan">
      <formula>-50</formula>
    </cfRule>
    <cfRule type="cellIs" dxfId="35" priority="45" operator="greaterThan">
      <formula>50</formula>
    </cfRule>
  </conditionalFormatting>
  <conditionalFormatting sqref="L52:L69">
    <cfRule type="cellIs" dxfId="34" priority="42" operator="lessThan">
      <formula>-50</formula>
    </cfRule>
    <cfRule type="cellIs" dxfId="33" priority="43" operator="greaterThan">
      <formula>50</formula>
    </cfRule>
  </conditionalFormatting>
  <conditionalFormatting sqref="O52:O69">
    <cfRule type="cellIs" dxfId="32" priority="40" operator="lessThan">
      <formula>-50</formula>
    </cfRule>
    <cfRule type="cellIs" dxfId="31" priority="41" operator="greaterThan">
      <formula>50</formula>
    </cfRule>
  </conditionalFormatting>
  <conditionalFormatting sqref="T150:T153">
    <cfRule type="cellIs" dxfId="30" priority="39" operator="greaterThan">
      <formula>20</formula>
    </cfRule>
  </conditionalFormatting>
  <conditionalFormatting sqref="T114">
    <cfRule type="cellIs" dxfId="29" priority="30" operator="greaterThan">
      <formula>20</formula>
    </cfRule>
  </conditionalFormatting>
  <conditionalFormatting sqref="T114">
    <cfRule type="cellIs" dxfId="28" priority="29" operator="lessThan">
      <formula>0</formula>
    </cfRule>
  </conditionalFormatting>
  <conditionalFormatting sqref="T96">
    <cfRule type="cellIs" dxfId="27" priority="28" operator="greaterThan">
      <formula>20</formula>
    </cfRule>
  </conditionalFormatting>
  <conditionalFormatting sqref="T96">
    <cfRule type="cellIs" dxfId="26" priority="27" operator="lessThan">
      <formula>0</formula>
    </cfRule>
  </conditionalFormatting>
  <conditionalFormatting sqref="T87">
    <cfRule type="cellIs" dxfId="25" priority="26" operator="greaterThan">
      <formula>20</formula>
    </cfRule>
  </conditionalFormatting>
  <conditionalFormatting sqref="T87">
    <cfRule type="cellIs" dxfId="24" priority="25" operator="lessThan">
      <formula>0</formula>
    </cfRule>
  </conditionalFormatting>
  <conditionalFormatting sqref="T127">
    <cfRule type="cellIs" dxfId="23" priority="24" operator="greaterThan">
      <formula>20</formula>
    </cfRule>
  </conditionalFormatting>
  <conditionalFormatting sqref="T127">
    <cfRule type="cellIs" dxfId="22" priority="23" operator="lessThan">
      <formula>0</formula>
    </cfRule>
  </conditionalFormatting>
  <conditionalFormatting sqref="T136">
    <cfRule type="cellIs" dxfId="21" priority="22" operator="greaterThan">
      <formula>20</formula>
    </cfRule>
  </conditionalFormatting>
  <conditionalFormatting sqref="T136">
    <cfRule type="cellIs" dxfId="20" priority="21" operator="lessThan">
      <formula>0</formula>
    </cfRule>
  </conditionalFormatting>
  <conditionalFormatting sqref="T149">
    <cfRule type="cellIs" dxfId="19" priority="20" operator="greaterThan">
      <formula>20</formula>
    </cfRule>
  </conditionalFormatting>
  <conditionalFormatting sqref="T149">
    <cfRule type="cellIs" dxfId="18" priority="19" operator="lessThan">
      <formula>0</formula>
    </cfRule>
  </conditionalFormatting>
  <conditionalFormatting sqref="T154">
    <cfRule type="cellIs" dxfId="17" priority="18" operator="greaterThan">
      <formula>20</formula>
    </cfRule>
  </conditionalFormatting>
  <conditionalFormatting sqref="T154">
    <cfRule type="cellIs" dxfId="16" priority="17" operator="lessThan">
      <formula>0</formula>
    </cfRule>
  </conditionalFormatting>
  <conditionalFormatting sqref="H41:H42">
    <cfRule type="cellIs" dxfId="15" priority="13" operator="lessThan">
      <formula>-50</formula>
    </cfRule>
    <cfRule type="cellIs" dxfId="14" priority="14" operator="greaterThan">
      <formula>50</formula>
    </cfRule>
  </conditionalFormatting>
  <conditionalFormatting sqref="E42">
    <cfRule type="cellIs" dxfId="13" priority="15" operator="lessThan">
      <formula>-50</formula>
    </cfRule>
    <cfRule type="cellIs" dxfId="12" priority="16" operator="greaterThan">
      <formula>50</formula>
    </cfRule>
  </conditionalFormatting>
  <conditionalFormatting sqref="O42">
    <cfRule type="cellIs" dxfId="11" priority="11" operator="lessThan">
      <formula>-50</formula>
    </cfRule>
    <cfRule type="cellIs" dxfId="10" priority="12" operator="greaterThan">
      <formula>50</formula>
    </cfRule>
  </conditionalFormatting>
  <conditionalFormatting sqref="R41:R42">
    <cfRule type="cellIs" dxfId="9" priority="9" operator="lessThan">
      <formula>-50</formula>
    </cfRule>
    <cfRule type="cellIs" dxfId="8" priority="10" operator="greaterThan">
      <formula>50</formula>
    </cfRule>
  </conditionalFormatting>
  <conditionalFormatting sqref="J42">
    <cfRule type="cellIs" dxfId="7" priority="5" operator="lessThan">
      <formula>-5</formula>
    </cfRule>
    <cfRule type="cellIs" dxfId="6" priority="6" operator="greaterThan">
      <formula>5</formula>
    </cfRule>
    <cfRule type="cellIs" dxfId="5" priority="7" operator="lessThan">
      <formula>-2.5</formula>
    </cfRule>
    <cfRule type="cellIs" dxfId="4" priority="8" operator="greaterThan">
      <formula>2.5</formula>
    </cfRule>
  </conditionalFormatting>
  <conditionalFormatting sqref="T41:T42">
    <cfRule type="cellIs" dxfId="3" priority="1" operator="lessThan">
      <formula>-5</formula>
    </cfRule>
    <cfRule type="cellIs" dxfId="2" priority="2" operator="greaterThan">
      <formula>5</formula>
    </cfRule>
    <cfRule type="cellIs" dxfId="1" priority="3" operator="lessThan">
      <formula>-2.5</formula>
    </cfRule>
    <cfRule type="cellIs" dxfId="0" priority="4" operator="greaterThan">
      <formula>2.5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Synthese</vt:lpstr>
      <vt:lpstr>Wing and attachment point</vt:lpstr>
      <vt:lpstr>Risers </vt:lpstr>
      <vt:lpstr> Attack angle and arc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2014-08-10T22:27:21Z</cp:lastPrinted>
  <dcterms:created xsi:type="dcterms:W3CDTF">1999-03-11T14:35:54Z</dcterms:created>
  <dcterms:modified xsi:type="dcterms:W3CDTF">2015-08-24T13:58:33Z</dcterms:modified>
</cp:coreProperties>
</file>